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<sst xmlns="http://schemas.openxmlformats.org/spreadsheetml/2006/main" count="21" uniqueCount="21">
  <si>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[cm]</t>
  </si>
  <si>
    <t>Age model [kyr]</t>
  </si>
  <si>
    <t xml:space="preserve">G ruber white d18O </t>
  </si>
  <si>
    <t>G ruber white d13C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</si>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</sst>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2" customWidth="1"/>
    <col min="5" max="19" width="1.7109375" style="2" customWidth="1"/>
    <col min="20" max="16384" width="11.421875" style="2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2">
        <f>IF(AND($B1&gt;115,$B1&lt;130,NOT(ISBLANK($B1))),$E1,"")</f>
      </c>
      <c r="T1" s="2" t="s">
        <v>4</v>
      </c>
      <c r="U1" s="2" t="s">
        <v>5</v>
      </c>
      <c r="V1" s="2" t="s">
        <v>6</v>
      </c>
      <c r="X1" s="2" t="s">
        <v>7</v>
      </c>
      <c r="Y1" s="2" t="s">
        <v>8</v>
      </c>
      <c r="Z1" s="2" t="s">
        <v>9</v>
      </c>
      <c r="AB1" s="2" t="s">
        <v>10</v>
      </c>
      <c r="AC1" s="2" t="s">
        <v>11</v>
      </c>
      <c r="AD1" s="2" t="s">
        <v>12</v>
      </c>
      <c r="AF1" s="2" t="s">
        <v>13</v>
      </c>
      <c r="AG1" s="2" t="s">
        <v>14</v>
      </c>
      <c r="AH1" s="2" t="s">
        <v>15</v>
      </c>
      <c r="AJ1" s="2" t="s">
        <v>16</v>
      </c>
      <c r="AK1" s="2" t="s">
        <v>17</v>
      </c>
      <c r="AL1" s="2" t="s">
        <v>18</v>
      </c>
    </row>
    <row r="2" spans="1:38" ht="15">
      <c r="A2" s="1">
        <v>0.75</v>
      </c>
      <c r="B2" s="1">
        <v>0.13</v>
      </c>
      <c r="C2" s="1">
        <v>0.9</v>
      </c>
      <c r="D2" s="1">
        <v>-1.35</v>
      </c>
      <c r="E2" s="2">
        <f>IF(NOT(ISBLANK($D2)),$D2,"")</f>
        <v>-1.35</v>
      </c>
      <c r="F2" s="2">
        <f>IF(AND($B2&gt;=-1,$B2&lt;=0.137,NOT(ISBLANK($B2))),$E2,"")</f>
        <v>-1.35</v>
      </c>
      <c r="H2" s="2">
        <f>IF(NOT(ISBLANK($D2)),$D2,"")</f>
        <v>-1.35</v>
      </c>
      <c r="I2" s="2">
        <f>IF(AND($B2&gt;=5.5,$B2&lt;=6.5,NOT(ISBLANK($B2))),$E2,"")</f>
      </c>
      <c r="K2" s="2">
        <f>IF(NOT(ISBLANK($D2)),$D2,"")</f>
        <v>-1.35</v>
      </c>
      <c r="L2" s="2">
        <f>IF(AND($B2&gt;=19,$B2&lt;=23,NOT(ISBLANK($B2))),$E2,"")</f>
      </c>
      <c r="N2" s="2">
        <f>IF(NOT(ISBLANK($D2)),$D2,"")</f>
        <v>-1.35</v>
      </c>
      <c r="O2" s="2">
        <f>IF(AND($B2&gt;=40,$B2&lt;=42,NOT(ISBLANK($B2))),$E2,"")</f>
      </c>
      <c r="Q2" s="2">
        <f>N2</f>
        <v>-1.35</v>
      </c>
      <c r="R2" s="2">
        <f aca="true" t="shared" si="0" ref="R2:R9">IF(AND($B2&gt;115,$B2&lt;130,NOT(ISBLANK($B2))),$E2,"")</f>
      </c>
      <c r="T2" s="2">
        <f>IF(V2&gt;0,AVERAGE(F:F),"/")</f>
        <v>-1.35</v>
      </c>
      <c r="U2" s="2" t="str">
        <f>IF(V2&gt;1,STDEV(F:F),"/")</f>
        <v>/</v>
      </c>
      <c r="V2" s="2">
        <f>SUMPRODUCT((ISNUMBER(F:F))*1)</f>
        <v>1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5">
      <c r="A3" s="1">
        <v>2.25</v>
      </c>
      <c r="B3" s="1">
        <v>0.38</v>
      </c>
      <c r="C3" s="1">
        <v>1.29</v>
      </c>
      <c r="D3" s="1">
        <v>-1.68</v>
      </c>
      <c r="E3" s="2">
        <f aca="true" t="shared" si="1" ref="E3:E9">IF(NOT(ISBLANK($D3)),$D3,"")</f>
        <v>-1.68</v>
      </c>
      <c r="F3" s="2">
        <f aca="true" t="shared" si="2" ref="F3:F9">IF(AND($B3&gt;=-1,$B3&lt;=0.137,NOT(ISBLANK($B3))),$E3,"")</f>
      </c>
      <c r="H3" s="2">
        <f aca="true" t="shared" si="3" ref="H3:H9">IF(NOT(ISBLANK($D3)),$D3,"")</f>
        <v>-1.68</v>
      </c>
      <c r="I3" s="2">
        <f aca="true" t="shared" si="4" ref="I3:I9">IF(AND($B3&gt;=5.5,$B3&lt;=6.5,NOT(ISBLANK($B3))),$E3,"")</f>
      </c>
      <c r="K3" s="2">
        <f aca="true" t="shared" si="5" ref="K3:K9">IF(NOT(ISBLANK($D3)),$D3,"")</f>
        <v>-1.68</v>
      </c>
      <c r="L3" s="2">
        <f aca="true" t="shared" si="6" ref="L3:L9">IF(AND($B3&gt;=19,$B3&lt;=23,NOT(ISBLANK($B3))),$E3,"")</f>
      </c>
      <c r="N3" s="2">
        <f aca="true" t="shared" si="7" ref="N3:N9">IF(NOT(ISBLANK($D3)),$D3,"")</f>
        <v>-1.68</v>
      </c>
      <c r="O3" s="2">
        <f aca="true" t="shared" si="8" ref="O3:O9">IF(AND($B3&gt;=40,$B3&lt;=42,NOT(ISBLANK($B3))),$E3,"")</f>
      </c>
      <c r="Q3" s="2">
        <f aca="true" t="shared" si="9" ref="Q3:Q9">N3</f>
        <v>-1.68</v>
      </c>
      <c r="R3" s="2">
        <f t="shared" si="0"/>
      </c>
    </row>
    <row r="4" spans="1:18" ht="15">
      <c r="A4" s="1">
        <v>4</v>
      </c>
      <c r="B4" s="1">
        <v>0.67</v>
      </c>
      <c r="C4" s="1">
        <v>1.18</v>
      </c>
      <c r="D4" s="1">
        <v>-1.59</v>
      </c>
      <c r="E4" s="2">
        <f t="shared" si="1"/>
        <v>-1.59</v>
      </c>
      <c r="F4" s="2">
        <f t="shared" si="2"/>
      </c>
      <c r="H4" s="2">
        <f t="shared" si="3"/>
        <v>-1.59</v>
      </c>
      <c r="I4" s="2">
        <f t="shared" si="4"/>
      </c>
      <c r="K4" s="2">
        <f t="shared" si="5"/>
        <v>-1.59</v>
      </c>
      <c r="L4" s="2">
        <f t="shared" si="6"/>
      </c>
      <c r="N4" s="2">
        <f t="shared" si="7"/>
        <v>-1.59</v>
      </c>
      <c r="O4" s="2">
        <f t="shared" si="8"/>
      </c>
      <c r="Q4" s="2">
        <f t="shared" si="9"/>
        <v>-1.59</v>
      </c>
      <c r="R4" s="2">
        <f t="shared" si="0"/>
      </c>
    </row>
    <row r="5" spans="1:21" ht="15">
      <c r="A5" s="1">
        <v>6.5</v>
      </c>
      <c r="B5" s="1">
        <v>1.09</v>
      </c>
      <c r="C5" s="1">
        <v>1.18</v>
      </c>
      <c r="D5" s="1">
        <v>-1.47</v>
      </c>
      <c r="E5" s="2">
        <f t="shared" si="1"/>
        <v>-1.47</v>
      </c>
      <c r="F5" s="2">
        <f t="shared" si="2"/>
      </c>
      <c r="H5" s="2">
        <f t="shared" si="3"/>
        <v>-1.47</v>
      </c>
      <c r="I5" s="2">
        <f t="shared" si="4"/>
      </c>
      <c r="K5" s="2">
        <f t="shared" si="5"/>
        <v>-1.47</v>
      </c>
      <c r="L5" s="2">
        <f t="shared" si="6"/>
      </c>
      <c r="N5" s="2">
        <f t="shared" si="7"/>
        <v>-1.47</v>
      </c>
      <c r="O5" s="2">
        <f t="shared" si="8"/>
      </c>
      <c r="Q5" s="2">
        <f t="shared" si="9"/>
        <v>-1.47</v>
      </c>
      <c r="R5" s="2">
        <f t="shared" si="0"/>
      </c>
      <c r="T5" s="2" t="s">
        <v>19</v>
      </c>
      <c r="U5" s="2" t="s">
        <v>20</v>
      </c>
    </row>
    <row r="6" spans="1:21" ht="15">
      <c r="A6" s="1">
        <v>10</v>
      </c>
      <c r="B6" s="1">
        <v>1.68</v>
      </c>
      <c r="C6" s="1">
        <v>1.09</v>
      </c>
      <c r="D6" s="1">
        <v>-1.45</v>
      </c>
      <c r="E6" s="2">
        <f t="shared" si="1"/>
        <v>-1.45</v>
      </c>
      <c r="F6" s="2">
        <f t="shared" si="2"/>
      </c>
      <c r="H6" s="2">
        <f t="shared" si="3"/>
        <v>-1.45</v>
      </c>
      <c r="I6" s="2">
        <f t="shared" si="4"/>
      </c>
      <c r="K6" s="2">
        <f t="shared" si="5"/>
        <v>-1.45</v>
      </c>
      <c r="L6" s="2">
        <f t="shared" si="6"/>
      </c>
      <c r="N6" s="2">
        <f t="shared" si="7"/>
        <v>-1.45</v>
      </c>
      <c r="O6" s="2">
        <f t="shared" si="8"/>
      </c>
      <c r="Q6" s="2">
        <f t="shared" si="9"/>
        <v>-1.45</v>
      </c>
      <c r="R6" s="2">
        <f t="shared" si="0"/>
      </c>
      <c r="T6" s="2">
        <f>SMALL(B:B,1)</f>
        <v>0.13</v>
      </c>
      <c r="U6" s="2">
        <f>LARGE(B:B,1)</f>
        <v>5.36</v>
      </c>
    </row>
    <row r="7" spans="1:18" ht="15">
      <c r="A7" s="1">
        <v>14.5</v>
      </c>
      <c r="B7" s="1">
        <v>2.43</v>
      </c>
      <c r="C7" s="1">
        <v>1.29</v>
      </c>
      <c r="D7" s="1">
        <v>-1.73</v>
      </c>
      <c r="E7" s="2">
        <f t="shared" si="1"/>
        <v>-1.73</v>
      </c>
      <c r="F7" s="2">
        <f t="shared" si="2"/>
      </c>
      <c r="H7" s="2">
        <f t="shared" si="3"/>
        <v>-1.73</v>
      </c>
      <c r="I7" s="2">
        <f t="shared" si="4"/>
      </c>
      <c r="K7" s="2">
        <f t="shared" si="5"/>
        <v>-1.73</v>
      </c>
      <c r="L7" s="2">
        <f t="shared" si="6"/>
      </c>
      <c r="N7" s="2">
        <f t="shared" si="7"/>
        <v>-1.73</v>
      </c>
      <c r="O7" s="2">
        <f t="shared" si="8"/>
      </c>
      <c r="Q7" s="2">
        <f t="shared" si="9"/>
        <v>-1.73</v>
      </c>
      <c r="R7" s="2">
        <f t="shared" si="0"/>
      </c>
    </row>
    <row r="8" spans="1:18" ht="15">
      <c r="A8" s="1">
        <v>22</v>
      </c>
      <c r="B8" s="1">
        <v>3.69</v>
      </c>
      <c r="C8" s="1">
        <v>1.36</v>
      </c>
      <c r="D8" s="1">
        <v>-1.38</v>
      </c>
      <c r="E8" s="2">
        <f t="shared" si="1"/>
        <v>-1.38</v>
      </c>
      <c r="F8" s="2">
        <f t="shared" si="2"/>
      </c>
      <c r="H8" s="2">
        <f t="shared" si="3"/>
        <v>-1.38</v>
      </c>
      <c r="I8" s="2">
        <f t="shared" si="4"/>
      </c>
      <c r="K8" s="2">
        <f t="shared" si="5"/>
        <v>-1.38</v>
      </c>
      <c r="L8" s="2">
        <f t="shared" si="6"/>
      </c>
      <c r="N8" s="2">
        <f t="shared" si="7"/>
        <v>-1.38</v>
      </c>
      <c r="O8" s="2">
        <f t="shared" si="8"/>
      </c>
      <c r="Q8" s="2">
        <f t="shared" si="9"/>
        <v>-1.38</v>
      </c>
      <c r="R8" s="2">
        <f t="shared" si="0"/>
      </c>
    </row>
    <row r="9" spans="1:18" ht="15">
      <c r="A9" s="1">
        <v>32</v>
      </c>
      <c r="B9" s="1">
        <v>5.36</v>
      </c>
      <c r="C9" s="1">
        <v>1.33</v>
      </c>
      <c r="D9" s="1">
        <v>-1.52</v>
      </c>
      <c r="E9" s="2">
        <f t="shared" si="1"/>
        <v>-1.52</v>
      </c>
      <c r="F9" s="2">
        <f t="shared" si="2"/>
      </c>
      <c r="H9" s="2">
        <f t="shared" si="3"/>
        <v>-1.52</v>
      </c>
      <c r="I9" s="2">
        <f t="shared" si="4"/>
      </c>
      <c r="K9" s="2">
        <f t="shared" si="5"/>
        <v>-1.52</v>
      </c>
      <c r="L9" s="2">
        <f t="shared" si="6"/>
      </c>
      <c r="N9" s="2">
        <f t="shared" si="7"/>
        <v>-1.52</v>
      </c>
      <c r="O9" s="2">
        <f t="shared" si="8"/>
      </c>
      <c r="Q9" s="2">
        <f t="shared" si="9"/>
        <v>-1.52</v>
      </c>
      <c r="R9" s="2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2013-08-30T15:27:56Z</dcterms:created>
  <dcterms:modified xsi:type="dcterms:W3CDTF">2015-06-25T12:17:37Z</dcterms:modified>
  <cp:category/>
  <cp:version/>
  <cp:contentType/>
  <cp:contentStatus/>
</cp:coreProperties>
</file>