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025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<sst xmlns="http://schemas.openxmlformats.org/spreadsheetml/2006/main" count="21" uniqueCount="21">
  <si>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mbsf</t>
  </si>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</sst>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2" fontId="2" fillId="0" borderId="0">
      <alignment horizontal="right"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" fillId="0" borderId="0">
      <alignment textRotation="90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" fillId="0" borderId="0" xfId="54" applyNumberFormat="1">
      <alignment textRotation="90"/>
      <protection/>
    </xf>
    <xf numFmtId="0" fontId="2" fillId="0" borderId="0" xfId="54" applyNumberFormat="1" applyFont="1">
      <alignment textRotation="90"/>
      <protection/>
    </xf>
    <xf numFmtId="0" fontId="0" fillId="0" borderId="0" xfId="54" applyNumberFormat="1" applyFont="1">
      <alignment textRotation="90"/>
      <protection/>
    </xf>
    <xf numFmtId="0" fontId="0" fillId="0" borderId="0" xfId="0" applyNumberFormat="1" applyAlignment="1">
      <alignment textRotation="90"/>
    </xf>
    <xf numFmtId="0" fontId="0" fillId="0" borderId="0" xfId="0" applyNumberFormat="1" applyAlignment="1">
      <alignment/>
    </xf>
    <xf numFmtId="0" fontId="2" fillId="0" borderId="0" xfId="50" applyNumberFormat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umbercol" xfId="50"/>
    <cellStyle name="Percent" xfId="51"/>
    <cellStyle name="Satisfaisant" xfId="52"/>
    <cellStyle name="Sortie" xfId="53"/>
    <cellStyle name="species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5" customWidth="1"/>
    <col min="5" max="19" width="1.7109375" style="5" customWidth="1"/>
    <col min="20" max="16384" width="11.421875" style="5" customWidth="1"/>
  </cols>
  <sheetData>
    <row r="1" spans="1:190" ht="155.25">
      <c r="A1" s="1" t="s">
        <v>0</v>
      </c>
      <c r="B1" s="1" t="s">
        <v>20</v>
      </c>
      <c r="C1" s="1" t="s">
        <v>1</v>
      </c>
      <c r="D1" s="2" t="s">
        <v>2</v>
      </c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>
        <f>IF(AND($B1&gt;115,$B1&lt;130,NOT(ISBLANK($B1))),$E1,"")</f>
      </c>
      <c r="S1" s="4"/>
      <c r="T1" s="4" t="s">
        <v>3</v>
      </c>
      <c r="U1" s="4" t="s">
        <v>4</v>
      </c>
      <c r="V1" s="4" t="s">
        <v>5</v>
      </c>
      <c r="W1" s="4"/>
      <c r="X1" s="4" t="s">
        <v>6</v>
      </c>
      <c r="Y1" s="4" t="s">
        <v>7</v>
      </c>
      <c r="Z1" s="4" t="s">
        <v>8</v>
      </c>
      <c r="AA1" s="4"/>
      <c r="AB1" s="4" t="s">
        <v>9</v>
      </c>
      <c r="AC1" s="4" t="s">
        <v>10</v>
      </c>
      <c r="AD1" s="4" t="s">
        <v>11</v>
      </c>
      <c r="AE1" s="4"/>
      <c r="AF1" s="4" t="s">
        <v>12</v>
      </c>
      <c r="AG1" s="4" t="s">
        <v>13</v>
      </c>
      <c r="AH1" s="4" t="s">
        <v>14</v>
      </c>
      <c r="AI1" s="4"/>
      <c r="AJ1" s="4" t="s">
        <v>15</v>
      </c>
      <c r="AK1" s="4" t="s">
        <v>16</v>
      </c>
      <c r="AL1" s="4" t="s">
        <v>17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38" ht="15">
      <c r="A2" s="5">
        <v>29.05</v>
      </c>
      <c r="B2" s="5">
        <v>2120</v>
      </c>
      <c r="C2" s="6">
        <v>-1.12</v>
      </c>
      <c r="D2" s="5">
        <v>3.87</v>
      </c>
      <c r="E2" s="6">
        <f>IF(NOT(ISBLANK($D2)),$D2,"")</f>
        <v>3.87</v>
      </c>
      <c r="F2" s="6">
        <f>IF(AND($B2&gt;=-1,$B2&lt;=0.137,NOT(ISBLANK($B2))),$E2,"")</f>
      </c>
      <c r="H2" s="5">
        <f>IF(NOT(ISBLANK($D2)),$D2,"")</f>
        <v>3.87</v>
      </c>
      <c r="I2" s="5">
        <f>IF(AND($B2&gt;=5.5,$B2&lt;=6.5,NOT(ISBLANK($B2))),$E2,"")</f>
      </c>
      <c r="K2" s="5">
        <f>IF(NOT(ISBLANK($D2)),$D2,"")</f>
        <v>3.87</v>
      </c>
      <c r="L2" s="5">
        <f>IF(AND($B2&gt;=19,$B2&lt;=23,NOT(ISBLANK($B2))),$E2,"")</f>
      </c>
      <c r="N2" s="5">
        <f>IF(NOT(ISBLANK($D2)),$D2,"")</f>
        <v>3.87</v>
      </c>
      <c r="O2" s="5">
        <f>IF(AND($B2&gt;=40,$B2&lt;=42,NOT(ISBLANK($B2))),$E2,"")</f>
      </c>
      <c r="Q2" s="5">
        <f>N2</f>
        <v>3.87</v>
      </c>
      <c r="R2" s="4">
        <f aca="true" t="shared" si="0" ref="R2:R13">IF(AND($B2&gt;115,$B2&lt;130,NOT(ISBLANK($B2))),$E2,"")</f>
      </c>
      <c r="T2" s="5" t="str">
        <f>IF(V2&gt;0,AVERAGE(F:F),"/")</f>
        <v>/</v>
      </c>
      <c r="U2" s="5" t="str">
        <f>IF(V2&gt;1,STDEV(F:F),"/")</f>
        <v>/</v>
      </c>
      <c r="V2" s="5">
        <f>SUMPRODUCT((ISNUMBER(F:F))*1)</f>
        <v>0</v>
      </c>
      <c r="X2" s="5" t="str">
        <f>IF(Z2&gt;0,AVERAGE(I:I),"/")</f>
        <v>/</v>
      </c>
      <c r="Y2" s="5" t="str">
        <f>IF(Z2&gt;1,STDEV(I:I),"/")</f>
        <v>/</v>
      </c>
      <c r="Z2" s="5">
        <f>SUMPRODUCT((ISNUMBER(I:I))*1)</f>
        <v>0</v>
      </c>
      <c r="AB2" s="5" t="str">
        <f>IF(AD2&gt;0,AVERAGE(L:L),"/")</f>
        <v>/</v>
      </c>
      <c r="AC2" s="5" t="str">
        <f>IF(AD2&gt;1,STDEV(L:L),"/")</f>
        <v>/</v>
      </c>
      <c r="AD2" s="5">
        <f>SUMPRODUCT((ISNUMBER(L:L))*1)</f>
        <v>0</v>
      </c>
      <c r="AF2" s="5" t="str">
        <f>IF(AH2&gt;0,AVERAGE(O:O),"/")</f>
        <v>/</v>
      </c>
      <c r="AG2" s="5" t="str">
        <f>IF(AH2&gt;1,STDEV(O:O),"/")</f>
        <v>/</v>
      </c>
      <c r="AH2" s="5">
        <f>SUMPRODUCT((ISNUMBER(O:O))*1)</f>
        <v>0</v>
      </c>
      <c r="AJ2" s="5" t="str">
        <f>IF(AL2&gt;0,AVERAGE(R:R),"/")</f>
        <v>/</v>
      </c>
      <c r="AK2" s="5" t="str">
        <f>IF(AL2&gt;1,STDEV(R:R),"/")</f>
        <v>/</v>
      </c>
      <c r="AL2" s="5">
        <f>SUMPRODUCT((ISNUMBER(R:R))*1)</f>
        <v>0</v>
      </c>
    </row>
    <row r="3" spans="1:18" ht="15">
      <c r="A3" s="5">
        <v>35</v>
      </c>
      <c r="B3" s="5">
        <v>3460</v>
      </c>
      <c r="C3" s="6">
        <v>-1.14</v>
      </c>
      <c r="D3" s="5">
        <v>3.28</v>
      </c>
      <c r="E3" s="6">
        <f aca="true" t="shared" si="1" ref="E3:E13">IF(NOT(ISBLANK($D3)),$D3,"")</f>
        <v>3.28</v>
      </c>
      <c r="F3" s="6">
        <f aca="true" t="shared" si="2" ref="F3:F13">IF(AND($B3&gt;=-1,$B3&lt;=0.137,NOT(ISBLANK($B3))),$E3,"")</f>
      </c>
      <c r="H3" s="5">
        <f aca="true" t="shared" si="3" ref="H3:H13">IF(NOT(ISBLANK($D3)),$D3,"")</f>
        <v>3.28</v>
      </c>
      <c r="I3" s="5">
        <f aca="true" t="shared" si="4" ref="I3:I13">IF(AND($B3&gt;=5.5,$B3&lt;=6.5,NOT(ISBLANK($B3))),$E3,"")</f>
      </c>
      <c r="K3" s="5">
        <f aca="true" t="shared" si="5" ref="K3:K13">IF(NOT(ISBLANK($D3)),$D3,"")</f>
        <v>3.28</v>
      </c>
      <c r="L3" s="5">
        <f aca="true" t="shared" si="6" ref="L3:L13">IF(AND($B3&gt;=19,$B3&lt;=23,NOT(ISBLANK($B3))),$E3,"")</f>
      </c>
      <c r="N3" s="5">
        <f aca="true" t="shared" si="7" ref="N3:N13">IF(NOT(ISBLANK($D3)),$D3,"")</f>
        <v>3.28</v>
      </c>
      <c r="O3" s="5">
        <f aca="true" t="shared" si="8" ref="O3:O13">IF(AND($B3&gt;=40,$B3&lt;=42,NOT(ISBLANK($B3))),$E3,"")</f>
      </c>
      <c r="Q3" s="5">
        <f aca="true" t="shared" si="9" ref="Q3:Q13">N3</f>
        <v>3.28</v>
      </c>
      <c r="R3" s="4">
        <f t="shared" si="0"/>
      </c>
    </row>
    <row r="4" spans="1:18" ht="15">
      <c r="A4" s="5">
        <v>42.52</v>
      </c>
      <c r="B4" s="5">
        <v>3780</v>
      </c>
      <c r="C4" s="6">
        <v>-0.6</v>
      </c>
      <c r="D4" s="5">
        <v>2.84</v>
      </c>
      <c r="E4" s="6">
        <f t="shared" si="1"/>
        <v>2.84</v>
      </c>
      <c r="F4" s="6">
        <f t="shared" si="2"/>
      </c>
      <c r="H4" s="5">
        <f t="shared" si="3"/>
        <v>2.84</v>
      </c>
      <c r="I4" s="5">
        <f t="shared" si="4"/>
      </c>
      <c r="K4" s="5">
        <f t="shared" si="5"/>
        <v>2.84</v>
      </c>
      <c r="L4" s="5">
        <f t="shared" si="6"/>
      </c>
      <c r="N4" s="5">
        <f t="shared" si="7"/>
        <v>2.84</v>
      </c>
      <c r="O4" s="5">
        <f t="shared" si="8"/>
      </c>
      <c r="Q4" s="5">
        <f t="shared" si="9"/>
        <v>2.84</v>
      </c>
      <c r="R4" s="4">
        <f t="shared" si="0"/>
      </c>
    </row>
    <row r="5" spans="1:21" ht="15">
      <c r="A5" s="5">
        <v>44</v>
      </c>
      <c r="B5" s="5">
        <v>3840</v>
      </c>
      <c r="C5" s="6">
        <v>-1.02</v>
      </c>
      <c r="D5" s="5">
        <v>2.78</v>
      </c>
      <c r="E5" s="6">
        <f t="shared" si="1"/>
        <v>2.78</v>
      </c>
      <c r="F5" s="6">
        <f t="shared" si="2"/>
      </c>
      <c r="H5" s="5">
        <f t="shared" si="3"/>
        <v>2.78</v>
      </c>
      <c r="I5" s="5">
        <f t="shared" si="4"/>
      </c>
      <c r="K5" s="5">
        <f t="shared" si="5"/>
        <v>2.78</v>
      </c>
      <c r="L5" s="5">
        <f t="shared" si="6"/>
      </c>
      <c r="N5" s="5">
        <f t="shared" si="7"/>
        <v>2.78</v>
      </c>
      <c r="O5" s="5">
        <f t="shared" si="8"/>
      </c>
      <c r="Q5" s="5">
        <f t="shared" si="9"/>
        <v>2.78</v>
      </c>
      <c r="R5" s="4">
        <f t="shared" si="0"/>
      </c>
      <c r="T5" s="5" t="s">
        <v>18</v>
      </c>
      <c r="U5" s="5" t="s">
        <v>19</v>
      </c>
    </row>
    <row r="6" spans="1:21" ht="15">
      <c r="A6" s="5">
        <v>47.02</v>
      </c>
      <c r="B6" s="5">
        <v>3960</v>
      </c>
      <c r="C6" s="6">
        <v>-0.71</v>
      </c>
      <c r="D6" s="5">
        <v>2.96</v>
      </c>
      <c r="E6" s="6">
        <f t="shared" si="1"/>
        <v>2.96</v>
      </c>
      <c r="F6" s="6">
        <f t="shared" si="2"/>
      </c>
      <c r="H6" s="5">
        <f t="shared" si="3"/>
        <v>2.96</v>
      </c>
      <c r="I6" s="5">
        <f t="shared" si="4"/>
      </c>
      <c r="K6" s="5">
        <f t="shared" si="5"/>
        <v>2.96</v>
      </c>
      <c r="L6" s="5">
        <f t="shared" si="6"/>
      </c>
      <c r="N6" s="5">
        <f t="shared" si="7"/>
        <v>2.96</v>
      </c>
      <c r="O6" s="5">
        <f t="shared" si="8"/>
      </c>
      <c r="Q6" s="5">
        <f t="shared" si="9"/>
        <v>2.96</v>
      </c>
      <c r="R6" s="4">
        <f t="shared" si="0"/>
      </c>
      <c r="T6" s="5">
        <f>SMALL(B:B,1)</f>
        <v>2120</v>
      </c>
      <c r="U6" s="5">
        <f>LARGE(B:B,1)</f>
        <v>5540</v>
      </c>
    </row>
    <row r="7" spans="1:18" ht="15">
      <c r="A7" s="5">
        <v>50.02</v>
      </c>
      <c r="B7" s="5">
        <v>4090</v>
      </c>
      <c r="C7" s="6">
        <v>-0.93</v>
      </c>
      <c r="D7" s="5">
        <v>2.82</v>
      </c>
      <c r="E7" s="6">
        <f t="shared" si="1"/>
        <v>2.82</v>
      </c>
      <c r="F7" s="6">
        <f t="shared" si="2"/>
      </c>
      <c r="H7" s="5">
        <f t="shared" si="3"/>
        <v>2.82</v>
      </c>
      <c r="I7" s="5">
        <f t="shared" si="4"/>
      </c>
      <c r="K7" s="5">
        <f t="shared" si="5"/>
        <v>2.82</v>
      </c>
      <c r="L7" s="5">
        <f t="shared" si="6"/>
      </c>
      <c r="N7" s="5">
        <f t="shared" si="7"/>
        <v>2.82</v>
      </c>
      <c r="O7" s="5">
        <f t="shared" si="8"/>
      </c>
      <c r="Q7" s="5">
        <f t="shared" si="9"/>
        <v>2.82</v>
      </c>
      <c r="R7" s="4">
        <f t="shared" si="0"/>
      </c>
    </row>
    <row r="8" spans="1:18" ht="15">
      <c r="A8" s="5">
        <v>53.48</v>
      </c>
      <c r="B8" s="5">
        <v>4590</v>
      </c>
      <c r="C8" s="6">
        <v>-1.22</v>
      </c>
      <c r="D8" s="5">
        <v>3.13</v>
      </c>
      <c r="E8" s="6">
        <f t="shared" si="1"/>
        <v>3.13</v>
      </c>
      <c r="F8" s="6">
        <f t="shared" si="2"/>
      </c>
      <c r="H8" s="5">
        <f t="shared" si="3"/>
        <v>3.13</v>
      </c>
      <c r="I8" s="5">
        <f t="shared" si="4"/>
      </c>
      <c r="K8" s="5">
        <f t="shared" si="5"/>
        <v>3.13</v>
      </c>
      <c r="L8" s="5">
        <f t="shared" si="6"/>
      </c>
      <c r="N8" s="5">
        <f t="shared" si="7"/>
        <v>3.13</v>
      </c>
      <c r="O8" s="5">
        <f t="shared" si="8"/>
      </c>
      <c r="Q8" s="5">
        <f t="shared" si="9"/>
        <v>3.13</v>
      </c>
      <c r="R8" s="4">
        <f t="shared" si="0"/>
      </c>
    </row>
    <row r="9" spans="1:18" ht="15">
      <c r="A9" s="5">
        <v>56.48</v>
      </c>
      <c r="B9" s="5">
        <v>5170</v>
      </c>
      <c r="C9" s="6">
        <v>-1.15</v>
      </c>
      <c r="D9" s="5">
        <v>3.03</v>
      </c>
      <c r="E9" s="6">
        <f t="shared" si="1"/>
        <v>3.03</v>
      </c>
      <c r="F9" s="6">
        <f t="shared" si="2"/>
      </c>
      <c r="H9" s="5">
        <f t="shared" si="3"/>
        <v>3.03</v>
      </c>
      <c r="I9" s="5">
        <f t="shared" si="4"/>
      </c>
      <c r="K9" s="5">
        <f t="shared" si="5"/>
        <v>3.03</v>
      </c>
      <c r="L9" s="5">
        <f t="shared" si="6"/>
      </c>
      <c r="N9" s="5">
        <f t="shared" si="7"/>
        <v>3.03</v>
      </c>
      <c r="O9" s="5">
        <f t="shared" si="8"/>
      </c>
      <c r="Q9" s="5">
        <f t="shared" si="9"/>
        <v>3.03</v>
      </c>
      <c r="R9" s="4">
        <f t="shared" si="0"/>
      </c>
    </row>
    <row r="10" spans="1:18" ht="15">
      <c r="A10" s="5">
        <v>59.48</v>
      </c>
      <c r="B10" s="5">
        <v>5260</v>
      </c>
      <c r="C10" s="6">
        <v>-1.03</v>
      </c>
      <c r="D10" s="5">
        <v>2.78</v>
      </c>
      <c r="E10" s="6">
        <f t="shared" si="1"/>
        <v>2.78</v>
      </c>
      <c r="F10" s="6">
        <f t="shared" si="2"/>
      </c>
      <c r="H10" s="5">
        <f t="shared" si="3"/>
        <v>2.78</v>
      </c>
      <c r="I10" s="5">
        <f t="shared" si="4"/>
      </c>
      <c r="K10" s="5">
        <f t="shared" si="5"/>
        <v>2.78</v>
      </c>
      <c r="L10" s="5">
        <f t="shared" si="6"/>
      </c>
      <c r="N10" s="5">
        <f t="shared" si="7"/>
        <v>2.78</v>
      </c>
      <c r="O10" s="5">
        <f t="shared" si="8"/>
      </c>
      <c r="Q10" s="5">
        <f t="shared" si="9"/>
        <v>2.78</v>
      </c>
      <c r="R10" s="4">
        <f t="shared" si="0"/>
      </c>
    </row>
    <row r="11" spans="1:18" ht="15">
      <c r="A11" s="5">
        <v>62.1</v>
      </c>
      <c r="B11" s="5">
        <v>5350</v>
      </c>
      <c r="C11" s="6">
        <v>-1.17</v>
      </c>
      <c r="D11" s="5">
        <v>2.87</v>
      </c>
      <c r="E11" s="6">
        <f t="shared" si="1"/>
        <v>2.87</v>
      </c>
      <c r="F11" s="6">
        <f t="shared" si="2"/>
      </c>
      <c r="H11" s="5">
        <f t="shared" si="3"/>
        <v>2.87</v>
      </c>
      <c r="I11" s="5">
        <f t="shared" si="4"/>
      </c>
      <c r="K11" s="5">
        <f t="shared" si="5"/>
        <v>2.87</v>
      </c>
      <c r="L11" s="5">
        <f t="shared" si="6"/>
      </c>
      <c r="N11" s="5">
        <f t="shared" si="7"/>
        <v>2.87</v>
      </c>
      <c r="O11" s="5">
        <f t="shared" si="8"/>
      </c>
      <c r="Q11" s="5">
        <f t="shared" si="9"/>
        <v>2.87</v>
      </c>
      <c r="R11" s="4">
        <f t="shared" si="0"/>
      </c>
    </row>
    <row r="12" spans="1:18" ht="15">
      <c r="A12" s="5">
        <v>65</v>
      </c>
      <c r="B12" s="5">
        <v>5440</v>
      </c>
      <c r="C12" s="6">
        <v>-0.82</v>
      </c>
      <c r="D12" s="5">
        <v>2.9</v>
      </c>
      <c r="E12" s="6">
        <f t="shared" si="1"/>
        <v>2.9</v>
      </c>
      <c r="F12" s="6">
        <f t="shared" si="2"/>
      </c>
      <c r="H12" s="5">
        <f t="shared" si="3"/>
        <v>2.9</v>
      </c>
      <c r="I12" s="5">
        <f t="shared" si="4"/>
      </c>
      <c r="K12" s="5">
        <f t="shared" si="5"/>
        <v>2.9</v>
      </c>
      <c r="L12" s="5">
        <f t="shared" si="6"/>
      </c>
      <c r="N12" s="5">
        <f t="shared" si="7"/>
        <v>2.9</v>
      </c>
      <c r="O12" s="5">
        <f t="shared" si="8"/>
      </c>
      <c r="Q12" s="5">
        <f t="shared" si="9"/>
        <v>2.9</v>
      </c>
      <c r="R12" s="4">
        <f t="shared" si="0"/>
      </c>
    </row>
    <row r="13" spans="1:18" ht="15">
      <c r="A13" s="5">
        <v>68</v>
      </c>
      <c r="B13" s="5">
        <v>5540</v>
      </c>
      <c r="C13" s="6">
        <v>-1.12</v>
      </c>
      <c r="D13" s="5">
        <v>2.94</v>
      </c>
      <c r="E13" s="6">
        <f t="shared" si="1"/>
        <v>2.94</v>
      </c>
      <c r="F13" s="6">
        <f t="shared" si="2"/>
      </c>
      <c r="H13" s="5">
        <f t="shared" si="3"/>
        <v>2.94</v>
      </c>
      <c r="I13" s="5">
        <f t="shared" si="4"/>
      </c>
      <c r="K13" s="5">
        <f t="shared" si="5"/>
        <v>2.94</v>
      </c>
      <c r="L13" s="5">
        <f t="shared" si="6"/>
      </c>
      <c r="N13" s="5">
        <f t="shared" si="7"/>
        <v>2.94</v>
      </c>
      <c r="O13" s="5">
        <f t="shared" si="8"/>
      </c>
      <c r="Q13" s="5">
        <f t="shared" si="9"/>
        <v>2.94</v>
      </c>
      <c r="R13" s="4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Van den Abeele</dc:creator>
  <cp:keywords/>
  <dc:description/>
  <cp:lastModifiedBy>timothe Bolliet</cp:lastModifiedBy>
  <dcterms:created xsi:type="dcterms:W3CDTF">2013-09-04T21:42:43Z</dcterms:created>
  <dcterms:modified xsi:type="dcterms:W3CDTF">2015-06-25T13:59:27Z</dcterms:modified>
  <cp:category/>
  <cp:version/>
  <cp:contentType/>
  <cp:contentStatus/>
</cp:coreProperties>
</file>