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5" yWindow="65521" windowWidth="21645" windowHeight="15240" tabRatio="313" firstSheet="3" activeTab="3"/>
  </bookViews>
  <sheets>
    <sheet name="G. % pachy s." sheetId="1" r:id="rId1"/>
    <sheet name="G. benthiques" sheetId="2" r:id="rId2"/>
    <sheet name="G. planctoniques" sheetId="3" r:id="rId3"/>
    <sheet name="data" sheetId="4" r:id="rId4"/>
    <sheet name="Feuil2" sheetId="5" r:id="rId5"/>
    <sheet name="Feuil3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<sst xmlns="http://schemas.openxmlformats.org/spreadsheetml/2006/main" count="20" uniqueCount="20">
  <si>
    <t>Prof (cm)</t>
  </si>
  <si>
    <t>Age (kyr)</t>
  </si>
  <si>
    <t>d18O N.p.s.</t>
  </si>
  <si>
    <t>average 0-200 yrs</t>
  </si>
  <si>
    <t>standard deviation 0-200y</t>
  </si>
  <si>
    <t>number of datapoints 0-200 yrs</t>
  </si>
  <si>
    <t>average 6k</t>
  </si>
  <si>
    <t>standard deviation 6k</t>
  </si>
  <si>
    <t>number of datapoints 6k</t>
  </si>
  <si>
    <t>average LGM</t>
  </si>
  <si>
    <t>standard deviation LGM</t>
  </si>
  <si>
    <t>number of datapoints LGM</t>
  </si>
  <si>
    <t>average Laschamp</t>
  </si>
  <si>
    <t>standard deviation Laschamp</t>
  </si>
  <si>
    <t>number of datapoints Laschamp</t>
  </si>
  <si>
    <t>average Eemian</t>
  </si>
  <si>
    <t>standard deviation Eemian</t>
  </si>
  <si>
    <t>number of datapoints Eemian</t>
  </si>
  <si>
    <t>age min</t>
  </si>
  <si>
    <t>age max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</si>
</sst>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 F&quot;;\-#,##0&quot; F&quot;"/>
    <numFmt numFmtId="165" formatCode="#,##0&quot; F&quot;;[Red]\-#,##0&quot; F&quot;"/>
    <numFmt numFmtId="166" formatCode="#,##0.00&quot; F&quot;;\-#,##0.00&quot; F&quot;"/>
    <numFmt numFmtId="167" formatCode="#,##0.00&quot; F&quot;;[Red]\-#,##0.00&quot; F&quot;"/>
    <numFmt numFmtId="168" formatCode="_-* #,##0&quot; F&quot;_-;\-* #,##0&quot; F&quot;_-;_-* &quot;-&quot;&quot; F&quot;_-;_-@_-"/>
    <numFmt numFmtId="169" formatCode="_-* #,##0_ _F_-;\-* #,##0_ _F_-;_-* &quot;-&quot;_ _F_-;_-@_-"/>
    <numFmt numFmtId="170" formatCode="_-* #,##0.00&quot; F&quot;_-;\-* #,##0.00&quot; F&quot;_-;_-* &quot;-&quot;??&quot; F&quot;_-;_-@_-"/>
    <numFmt numFmtId="171" formatCode="_-* #,##0.00_ _F_-;\-* #,##0.00_ _F_-;_-* &quot;-&quot;??_ _F_-;_-@_-"/>
    <numFmt numFmtId="172" formatCode="#,##0&quot; _&quot;;\-#,##0&quot; _&quot;"/>
    <numFmt numFmtId="173" formatCode="#,##0&quot; _&quot;;[Red]\-#,##0&quot; _&quot;"/>
    <numFmt numFmtId="174" formatCode="#,##0.00&quot; _&quot;;\-#,##0.00&quot; _&quot;"/>
    <numFmt numFmtId="175" formatCode="#,##0.00&quot; _&quot;;[Red]\-#,##0.00&quot; _&quot;"/>
    <numFmt numFmtId="176" formatCode="_-* #,##0&quot; _&quot;_-;\-* #,##0&quot; _&quot;_-;_-* &quot;-&quot;&quot; _&quot;_-;_-@_-"/>
    <numFmt numFmtId="177" formatCode="_-* #,##0_ ___-;\-* #,##0_ ___-;_-* &quot;-&quot;_ ___-;_-@_-"/>
    <numFmt numFmtId="178" formatCode="_-* #,##0.00&quot; _&quot;_-;\-* #,##0.00&quot; _&quot;_-;_-* &quot;-&quot;??&quot; _&quot;_-;_-@_-"/>
    <numFmt numFmtId="179" formatCode="_-* #,##0.00_ ___-;\-* #,##0.00_ ___-;_-* &quot;-&quot;??_ ___-;_-@_-"/>
  </numFmts>
  <fonts count="43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2"/>
    </font>
    <font>
      <u val="single"/>
      <sz val="10"/>
      <color indexed="36"/>
      <name val="Verdana"/>
      <family val="2"/>
    </font>
    <font>
      <sz val="17.5"/>
      <color indexed="8"/>
      <name val="Verdana"/>
      <family val="2"/>
    </font>
    <font>
      <sz val="18.25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.5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3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2" fillId="0" borderId="0" xfId="0" applyNumberFormat="1" applyFont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worksheet" Target="worksheets/sheet2.xml" /><Relationship Id="rId6" Type="http://schemas.openxmlformats.org/officeDocument/2006/relationships/worksheet" Target="worksheets/sheet3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1675"/>
          <c:w val="0.97925"/>
          <c:h val="0.966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data!#REF!</c:f>
              <c:strCache>
                <c:ptCount val="8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</c:strCache>
            </c:strRef>
          </c:xVal>
          <c:yVal>
            <c:numRef>
              <c:f>data!#REF!</c:f>
              <c:numCache>
                <c:ptCount val="8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</c:numCache>
            </c:numRef>
          </c:yVal>
          <c:smooth val="0"/>
        </c:ser>
        <c:axId val="29238877"/>
        <c:axId val="61823302"/>
      </c:scatterChart>
      <c:scatterChart>
        <c:scatterStyle val="lineMarker"/>
        <c:varyColors val="0"/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strRef>
              <c:f>data!#REF!</c:f>
              <c:str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strCache>
            </c:strRef>
          </c:xVal>
          <c:yVal>
            <c:numRef>
              <c:f>data!#REF!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0"/>
        </c:ser>
        <c:axId val="19538807"/>
        <c:axId val="41631536"/>
      </c:scatterChart>
      <c:valAx>
        <c:axId val="29238877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823302"/>
        <c:crosses val="max"/>
        <c:crossBetween val="midCat"/>
        <c:dispUnits/>
      </c:valAx>
      <c:valAx>
        <c:axId val="61823302"/>
        <c:scaling>
          <c:orientation val="maxMin"/>
          <c:max val="10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238877"/>
        <c:crosses val="max"/>
        <c:crossBetween val="midCat"/>
        <c:dispUnits/>
      </c:valAx>
      <c:valAx>
        <c:axId val="19538807"/>
        <c:scaling>
          <c:orientation val="minMax"/>
        </c:scaling>
        <c:axPos val="b"/>
        <c:delete val="1"/>
        <c:majorTickMark val="out"/>
        <c:minorTickMark val="none"/>
        <c:tickLblPos val="nextTo"/>
        <c:crossAx val="41631536"/>
        <c:crosses val="max"/>
        <c:crossBetween val="midCat"/>
        <c:dispUnits/>
      </c:valAx>
      <c:valAx>
        <c:axId val="41631536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9538807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75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1675"/>
          <c:w val="0.97925"/>
          <c:h val="0.966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data!#REF!</c:f>
              <c:str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strCache>
            </c:strRef>
          </c:xVal>
          <c:yVal>
            <c:numRef>
              <c:f>data!#REF!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yVal>
          <c:smooth val="0"/>
        </c:ser>
        <c:axId val="39139505"/>
        <c:axId val="16711226"/>
      </c:scatterChart>
      <c:valAx>
        <c:axId val="39139505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711226"/>
        <c:crosses val="max"/>
        <c:crossBetween val="midCat"/>
        <c:dispUnits/>
      </c:valAx>
      <c:valAx>
        <c:axId val="1671122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139505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75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5"/>
          <c:y val="0.018"/>
          <c:w val="0.9885"/>
          <c:h val="0.96425"/>
        </c:manualLayout>
      </c:layout>
      <c:scatterChart>
        <c:scatterStyle val="lineMarker"/>
        <c:varyColors val="0"/>
        <c:ser>
          <c:idx val="0"/>
          <c:order val="1"/>
          <c:tx>
            <c:v>18O-N. pachyderma senestre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data!$A$2:$A$35</c:f>
              <c:numCache>
                <c:ptCount val="34"/>
                <c:pt idx="0">
                  <c:v>19.75</c:v>
                </c:pt>
                <c:pt idx="1">
                  <c:v>351</c:v>
                </c:pt>
                <c:pt idx="2">
                  <c:v>361</c:v>
                </c:pt>
                <c:pt idx="3">
                  <c:v>365</c:v>
                </c:pt>
                <c:pt idx="4">
                  <c:v>369</c:v>
                </c:pt>
                <c:pt idx="5">
                  <c:v>399</c:v>
                </c:pt>
                <c:pt idx="6">
                  <c:v>419</c:v>
                </c:pt>
                <c:pt idx="7">
                  <c:v>425</c:v>
                </c:pt>
                <c:pt idx="8">
                  <c:v>445</c:v>
                </c:pt>
                <c:pt idx="9">
                  <c:v>463</c:v>
                </c:pt>
                <c:pt idx="10">
                  <c:v>505</c:v>
                </c:pt>
                <c:pt idx="11">
                  <c:v>525</c:v>
                </c:pt>
                <c:pt idx="12">
                  <c:v>545</c:v>
                </c:pt>
                <c:pt idx="13">
                  <c:v>605</c:v>
                </c:pt>
                <c:pt idx="14">
                  <c:v>645</c:v>
                </c:pt>
                <c:pt idx="15">
                  <c:v>705</c:v>
                </c:pt>
                <c:pt idx="16">
                  <c:v>725</c:v>
                </c:pt>
                <c:pt idx="17">
                  <c:v>745</c:v>
                </c:pt>
                <c:pt idx="18">
                  <c:v>762</c:v>
                </c:pt>
                <c:pt idx="19">
                  <c:v>825</c:v>
                </c:pt>
                <c:pt idx="20">
                  <c:v>845</c:v>
                </c:pt>
                <c:pt idx="21">
                  <c:v>904.5</c:v>
                </c:pt>
                <c:pt idx="22">
                  <c:v>945</c:v>
                </c:pt>
                <c:pt idx="23">
                  <c:v>1025</c:v>
                </c:pt>
                <c:pt idx="24">
                  <c:v>1099.5</c:v>
                </c:pt>
                <c:pt idx="25">
                  <c:v>1158</c:v>
                </c:pt>
                <c:pt idx="26">
                  <c:v>1454</c:v>
                </c:pt>
                <c:pt idx="27">
                  <c:v>1537.5</c:v>
                </c:pt>
                <c:pt idx="28">
                  <c:v>2023</c:v>
                </c:pt>
                <c:pt idx="29">
                  <c:v>2060</c:v>
                </c:pt>
                <c:pt idx="30">
                  <c:v>2094</c:v>
                </c:pt>
                <c:pt idx="31">
                  <c:v>2163</c:v>
                </c:pt>
                <c:pt idx="32">
                  <c:v>2194</c:v>
                </c:pt>
                <c:pt idx="33">
                  <c:v>2262</c:v>
                </c:pt>
              </c:numCache>
            </c:numRef>
          </c:xVal>
          <c:yVal>
            <c:numRef>
              <c:f>data!$D$2:$D$35</c:f>
              <c:numCache>
                <c:ptCount val="34"/>
                <c:pt idx="0">
                  <c:v>1.57</c:v>
                </c:pt>
                <c:pt idx="1">
                  <c:v>2.28</c:v>
                </c:pt>
                <c:pt idx="2">
                  <c:v>2.26</c:v>
                </c:pt>
                <c:pt idx="3">
                  <c:v>2.02</c:v>
                </c:pt>
                <c:pt idx="4">
                  <c:v>2.39</c:v>
                </c:pt>
                <c:pt idx="5">
                  <c:v>2.53</c:v>
                </c:pt>
                <c:pt idx="6">
                  <c:v>2.99</c:v>
                </c:pt>
                <c:pt idx="7">
                  <c:v>3.18</c:v>
                </c:pt>
                <c:pt idx="8">
                  <c:v>2.96</c:v>
                </c:pt>
                <c:pt idx="9">
                  <c:v>2.9</c:v>
                </c:pt>
                <c:pt idx="10">
                  <c:v>3.18</c:v>
                </c:pt>
                <c:pt idx="11">
                  <c:v>3.03</c:v>
                </c:pt>
                <c:pt idx="12">
                  <c:v>3.08</c:v>
                </c:pt>
                <c:pt idx="13">
                  <c:v>2.77</c:v>
                </c:pt>
                <c:pt idx="14">
                  <c:v>3.24</c:v>
                </c:pt>
                <c:pt idx="15">
                  <c:v>2.97</c:v>
                </c:pt>
                <c:pt idx="16">
                  <c:v>3.1</c:v>
                </c:pt>
                <c:pt idx="17">
                  <c:v>3.19</c:v>
                </c:pt>
                <c:pt idx="18">
                  <c:v>2.81</c:v>
                </c:pt>
                <c:pt idx="19">
                  <c:v>3.2</c:v>
                </c:pt>
                <c:pt idx="20">
                  <c:v>2.56</c:v>
                </c:pt>
                <c:pt idx="21">
                  <c:v>2.51</c:v>
                </c:pt>
                <c:pt idx="22">
                  <c:v>2.71</c:v>
                </c:pt>
                <c:pt idx="23">
                  <c:v>2.49</c:v>
                </c:pt>
                <c:pt idx="24">
                  <c:v>2.81</c:v>
                </c:pt>
                <c:pt idx="25">
                  <c:v>2.72</c:v>
                </c:pt>
                <c:pt idx="26">
                  <c:v>2.76</c:v>
                </c:pt>
                <c:pt idx="27">
                  <c:v>2.9</c:v>
                </c:pt>
                <c:pt idx="28">
                  <c:v>2.73</c:v>
                </c:pt>
                <c:pt idx="29">
                  <c:v>2.45</c:v>
                </c:pt>
                <c:pt idx="30">
                  <c:v>2.71</c:v>
                </c:pt>
                <c:pt idx="31">
                  <c:v>2.33</c:v>
                </c:pt>
                <c:pt idx="32">
                  <c:v>2.15</c:v>
                </c:pt>
                <c:pt idx="33">
                  <c:v>2.39</c:v>
                </c:pt>
              </c:numCache>
            </c:numRef>
          </c:yVal>
          <c:smooth val="0"/>
        </c:ser>
        <c:ser>
          <c:idx val="1"/>
          <c:order val="2"/>
          <c:tx>
            <c:v>18O-N. pachyderma dextre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'[1]Feuil1'!$A$2:$A$28</c:f>
              <c:numCache>
                <c:ptCount val="27"/>
                <c:pt idx="0">
                  <c:v>19.75</c:v>
                </c:pt>
                <c:pt idx="1">
                  <c:v>30</c:v>
                </c:pt>
                <c:pt idx="2">
                  <c:v>40</c:v>
                </c:pt>
                <c:pt idx="3">
                  <c:v>50</c:v>
                </c:pt>
                <c:pt idx="4">
                  <c:v>60</c:v>
                </c:pt>
                <c:pt idx="5">
                  <c:v>70</c:v>
                </c:pt>
                <c:pt idx="6">
                  <c:v>80</c:v>
                </c:pt>
                <c:pt idx="7">
                  <c:v>130</c:v>
                </c:pt>
                <c:pt idx="8">
                  <c:v>140</c:v>
                </c:pt>
                <c:pt idx="9">
                  <c:v>150</c:v>
                </c:pt>
                <c:pt idx="10">
                  <c:v>160</c:v>
                </c:pt>
                <c:pt idx="11">
                  <c:v>170</c:v>
                </c:pt>
                <c:pt idx="12">
                  <c:v>230</c:v>
                </c:pt>
                <c:pt idx="13">
                  <c:v>240</c:v>
                </c:pt>
                <c:pt idx="14">
                  <c:v>250</c:v>
                </c:pt>
                <c:pt idx="15">
                  <c:v>260</c:v>
                </c:pt>
                <c:pt idx="16">
                  <c:v>270</c:v>
                </c:pt>
                <c:pt idx="17">
                  <c:v>280</c:v>
                </c:pt>
                <c:pt idx="18">
                  <c:v>290</c:v>
                </c:pt>
                <c:pt idx="19">
                  <c:v>347</c:v>
                </c:pt>
                <c:pt idx="20">
                  <c:v>359</c:v>
                </c:pt>
                <c:pt idx="21">
                  <c:v>383</c:v>
                </c:pt>
                <c:pt idx="22">
                  <c:v>385</c:v>
                </c:pt>
                <c:pt idx="23">
                  <c:v>387</c:v>
                </c:pt>
                <c:pt idx="24">
                  <c:v>391</c:v>
                </c:pt>
                <c:pt idx="25">
                  <c:v>394</c:v>
                </c:pt>
                <c:pt idx="26">
                  <c:v>945</c:v>
                </c:pt>
              </c:numCache>
            </c:numRef>
          </c:xVal>
          <c:yVal>
            <c:numRef>
              <c:f>'[1]Feuil1'!$C$2:$C$28</c:f>
              <c:numCache>
                <c:ptCount val="27"/>
                <c:pt idx="0">
                  <c:v>1.26</c:v>
                </c:pt>
                <c:pt idx="1">
                  <c:v>1.3</c:v>
                </c:pt>
                <c:pt idx="2">
                  <c:v>1.2</c:v>
                </c:pt>
                <c:pt idx="3">
                  <c:v>1.1</c:v>
                </c:pt>
                <c:pt idx="4">
                  <c:v>1.06</c:v>
                </c:pt>
                <c:pt idx="5">
                  <c:v>1.04</c:v>
                </c:pt>
                <c:pt idx="6">
                  <c:v>1.28</c:v>
                </c:pt>
                <c:pt idx="7">
                  <c:v>1.25</c:v>
                </c:pt>
                <c:pt idx="8">
                  <c:v>1.54</c:v>
                </c:pt>
                <c:pt idx="9">
                  <c:v>1.35</c:v>
                </c:pt>
                <c:pt idx="10">
                  <c:v>1.5</c:v>
                </c:pt>
                <c:pt idx="11">
                  <c:v>1.29</c:v>
                </c:pt>
                <c:pt idx="12">
                  <c:v>0.77</c:v>
                </c:pt>
                <c:pt idx="13">
                  <c:v>0.85</c:v>
                </c:pt>
                <c:pt idx="14">
                  <c:v>1.32</c:v>
                </c:pt>
                <c:pt idx="15">
                  <c:v>1.2</c:v>
                </c:pt>
                <c:pt idx="16">
                  <c:v>1.61</c:v>
                </c:pt>
                <c:pt idx="17">
                  <c:v>1.63</c:v>
                </c:pt>
                <c:pt idx="18">
                  <c:v>1.57</c:v>
                </c:pt>
                <c:pt idx="19">
                  <c:v>1.92</c:v>
                </c:pt>
                <c:pt idx="20">
                  <c:v>1.66</c:v>
                </c:pt>
                <c:pt idx="21">
                  <c:v>1.92</c:v>
                </c:pt>
                <c:pt idx="22">
                  <c:v>1.88</c:v>
                </c:pt>
                <c:pt idx="23">
                  <c:v>1.79</c:v>
                </c:pt>
                <c:pt idx="24">
                  <c:v>1.81</c:v>
                </c:pt>
                <c:pt idx="25">
                  <c:v>1.96</c:v>
                </c:pt>
                <c:pt idx="26">
                  <c:v>2.34</c:v>
                </c:pt>
              </c:numCache>
            </c:numRef>
          </c:yVal>
          <c:smooth val="0"/>
        </c:ser>
        <c:axId val="16183307"/>
        <c:axId val="11432036"/>
      </c:scatterChart>
      <c:scatterChart>
        <c:scatterStyle val="lineMarker"/>
        <c:varyColors val="0"/>
        <c:ser>
          <c:idx val="2"/>
          <c:order val="0"/>
          <c:tx>
            <c:v>% pachy senestre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xVal>
            <c:strRef>
              <c:f>data!#REF!</c:f>
              <c:strCache>
                <c:ptCount val="81"/>
                <c:pt idx="0">
                  <c:v>19.75</c:v>
                </c:pt>
                <c:pt idx="1">
                  <c:v>30</c:v>
                </c:pt>
                <c:pt idx="2">
                  <c:v>40</c:v>
                </c:pt>
                <c:pt idx="3">
                  <c:v>50</c:v>
                </c:pt>
                <c:pt idx="4">
                  <c:v>60</c:v>
                </c:pt>
                <c:pt idx="5">
                  <c:v>70</c:v>
                </c:pt>
                <c:pt idx="6">
                  <c:v>80</c:v>
                </c:pt>
                <c:pt idx="7">
                  <c:v>130</c:v>
                </c:pt>
                <c:pt idx="8">
                  <c:v>140</c:v>
                </c:pt>
                <c:pt idx="9">
                  <c:v>150</c:v>
                </c:pt>
                <c:pt idx="10">
                  <c:v>160</c:v>
                </c:pt>
                <c:pt idx="11">
                  <c:v>170</c:v>
                </c:pt>
                <c:pt idx="12">
                  <c:v>180</c:v>
                </c:pt>
                <c:pt idx="13">
                  <c:v>190</c:v>
                </c:pt>
                <c:pt idx="14">
                  <c:v>230</c:v>
                </c:pt>
                <c:pt idx="15">
                  <c:v>240</c:v>
                </c:pt>
                <c:pt idx="16">
                  <c:v>250</c:v>
                </c:pt>
                <c:pt idx="17">
                  <c:v>260</c:v>
                </c:pt>
                <c:pt idx="18">
                  <c:v>270</c:v>
                </c:pt>
                <c:pt idx="19">
                  <c:v>280</c:v>
                </c:pt>
                <c:pt idx="20">
                  <c:v>290</c:v>
                </c:pt>
                <c:pt idx="21">
                  <c:v>347</c:v>
                </c:pt>
                <c:pt idx="22">
                  <c:v>351</c:v>
                </c:pt>
                <c:pt idx="23">
                  <c:v>355</c:v>
                </c:pt>
                <c:pt idx="24">
                  <c:v>359</c:v>
                </c:pt>
                <c:pt idx="25">
                  <c:v>361</c:v>
                </c:pt>
                <c:pt idx="26">
                  <c:v>363</c:v>
                </c:pt>
                <c:pt idx="27">
                  <c:v>365</c:v>
                </c:pt>
                <c:pt idx="28">
                  <c:v>367</c:v>
                </c:pt>
                <c:pt idx="29">
                  <c:v>369</c:v>
                </c:pt>
                <c:pt idx="30">
                  <c:v>381</c:v>
                </c:pt>
                <c:pt idx="31">
                  <c:v>383</c:v>
                </c:pt>
                <c:pt idx="32">
                  <c:v>385</c:v>
                </c:pt>
                <c:pt idx="33">
                  <c:v>387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</c:strCache>
            </c:strRef>
          </c:xVal>
          <c:yVal>
            <c:numRef>
              <c:f>data!#REF!</c:f>
              <c:numCache>
                <c:ptCount val="81"/>
                <c:pt idx="0">
                  <c:v>0.51</c:v>
                </c:pt>
                <c:pt idx="1">
                  <c:v>0.24</c:v>
                </c:pt>
                <c:pt idx="2">
                  <c:v>0.4</c:v>
                </c:pt>
                <c:pt idx="3">
                  <c:v>1.15</c:v>
                </c:pt>
                <c:pt idx="4">
                  <c:v>1.51</c:v>
                </c:pt>
                <c:pt idx="5">
                  <c:v>0.64</c:v>
                </c:pt>
                <c:pt idx="6">
                  <c:v>0.59</c:v>
                </c:pt>
                <c:pt idx="7">
                  <c:v>1.3</c:v>
                </c:pt>
                <c:pt idx="8">
                  <c:v>2.78</c:v>
                </c:pt>
                <c:pt idx="9">
                  <c:v>0</c:v>
                </c:pt>
                <c:pt idx="10">
                  <c:v>3.85</c:v>
                </c:pt>
                <c:pt idx="11">
                  <c:v>2.38</c:v>
                </c:pt>
                <c:pt idx="12">
                  <c:v>5.66</c:v>
                </c:pt>
                <c:pt idx="13">
                  <c:v>1.3</c:v>
                </c:pt>
                <c:pt idx="14">
                  <c:v>1.72</c:v>
                </c:pt>
                <c:pt idx="15">
                  <c:v>1.28</c:v>
                </c:pt>
                <c:pt idx="16">
                  <c:v>1.12</c:v>
                </c:pt>
                <c:pt idx="17">
                  <c:v>2.33</c:v>
                </c:pt>
                <c:pt idx="18">
                  <c:v>0</c:v>
                </c:pt>
                <c:pt idx="19">
                  <c:v>0</c:v>
                </c:pt>
                <c:pt idx="20">
                  <c:v>3.57</c:v>
                </c:pt>
                <c:pt idx="21">
                  <c:v>10.53</c:v>
                </c:pt>
                <c:pt idx="22">
                  <c:v>14.47</c:v>
                </c:pt>
                <c:pt idx="23">
                  <c:v>9.09</c:v>
                </c:pt>
                <c:pt idx="24">
                  <c:v>12.73</c:v>
                </c:pt>
                <c:pt idx="25">
                  <c:v>26.09</c:v>
                </c:pt>
                <c:pt idx="26">
                  <c:v>30.43</c:v>
                </c:pt>
                <c:pt idx="27">
                  <c:v>20.37</c:v>
                </c:pt>
                <c:pt idx="28">
                  <c:v>17.31</c:v>
                </c:pt>
                <c:pt idx="29">
                  <c:v>21.05</c:v>
                </c:pt>
                <c:pt idx="30">
                  <c:v>30.33</c:v>
                </c:pt>
                <c:pt idx="31">
                  <c:v>16.67</c:v>
                </c:pt>
                <c:pt idx="32">
                  <c:v>6.8</c:v>
                </c:pt>
                <c:pt idx="33">
                  <c:v>7.69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</c:numCache>
            </c:numRef>
          </c:yVal>
          <c:smooth val="0"/>
        </c:ser>
        <c:axId val="35779461"/>
        <c:axId val="53579694"/>
      </c:scatterChart>
      <c:valAx>
        <c:axId val="16183307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825" b="0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</a:p>
        </c:txPr>
        <c:crossAx val="11432036"/>
        <c:crosses val="max"/>
        <c:crossBetween val="midCat"/>
        <c:dispUnits/>
      </c:valAx>
      <c:valAx>
        <c:axId val="1143203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825" b="0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</a:p>
        </c:txPr>
        <c:crossAx val="16183307"/>
        <c:crosses val="max"/>
        <c:crossBetween val="midCat"/>
        <c:dispUnits/>
      </c:valAx>
      <c:valAx>
        <c:axId val="35779461"/>
        <c:scaling>
          <c:orientation val="minMax"/>
        </c:scaling>
        <c:axPos val="t"/>
        <c:delete val="1"/>
        <c:majorTickMark val="out"/>
        <c:minorTickMark val="none"/>
        <c:tickLblPos val="nextTo"/>
        <c:crossAx val="53579694"/>
        <c:crosses val="max"/>
        <c:crossBetween val="midCat"/>
        <c:dispUnits/>
      </c:valAx>
      <c:valAx>
        <c:axId val="53579694"/>
        <c:scaling>
          <c:orientation val="maxMin"/>
          <c:max val="20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825" b="0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</a:p>
        </c:txPr>
        <c:crossAx val="35779461"/>
        <c:crosses val="max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2925"/>
          <c:y val="0.037"/>
          <c:w val="0.29175"/>
          <c:h val="0.29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50" b="0" i="0" u="non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75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5" right="0.787401575" top="0.984251969" bottom="0.984251969" header="0.4921259845" footer="0.492125984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5" right="0.787401575" top="0.984251969" bottom="0.984251969" header="0.4921259845" footer="0.492125984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5" right="0.787401575" top="0.984251969" bottom="0.984251969" header="0.4921259845" footer="0.492125984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lasseur1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2">
          <cell r="A2">
            <v>19.75</v>
          </cell>
          <cell r="C2">
            <v>1.26</v>
          </cell>
        </row>
        <row r="3">
          <cell r="A3">
            <v>30</v>
          </cell>
          <cell r="C3">
            <v>1.3</v>
          </cell>
        </row>
        <row r="4">
          <cell r="A4">
            <v>40</v>
          </cell>
          <cell r="C4">
            <v>1.2</v>
          </cell>
        </row>
        <row r="5">
          <cell r="A5">
            <v>50</v>
          </cell>
          <cell r="C5">
            <v>1.1</v>
          </cell>
        </row>
        <row r="6">
          <cell r="A6">
            <v>60</v>
          </cell>
          <cell r="C6">
            <v>1.06</v>
          </cell>
        </row>
        <row r="7">
          <cell r="A7">
            <v>70</v>
          </cell>
          <cell r="C7">
            <v>1.04</v>
          </cell>
        </row>
        <row r="8">
          <cell r="A8">
            <v>80</v>
          </cell>
          <cell r="C8">
            <v>1.28</v>
          </cell>
        </row>
        <row r="9">
          <cell r="A9">
            <v>130</v>
          </cell>
          <cell r="C9">
            <v>1.25</v>
          </cell>
        </row>
        <row r="10">
          <cell r="A10">
            <v>140</v>
          </cell>
          <cell r="C10">
            <v>1.54</v>
          </cell>
        </row>
        <row r="11">
          <cell r="A11">
            <v>150</v>
          </cell>
          <cell r="C11">
            <v>1.35</v>
          </cell>
        </row>
        <row r="12">
          <cell r="A12">
            <v>160</v>
          </cell>
          <cell r="C12">
            <v>1.5</v>
          </cell>
        </row>
        <row r="13">
          <cell r="A13">
            <v>170</v>
          </cell>
          <cell r="C13">
            <v>1.29</v>
          </cell>
        </row>
        <row r="14">
          <cell r="A14">
            <v>230</v>
          </cell>
          <cell r="C14">
            <v>0.77</v>
          </cell>
        </row>
        <row r="15">
          <cell r="A15">
            <v>240</v>
          </cell>
          <cell r="C15">
            <v>0.85</v>
          </cell>
        </row>
        <row r="16">
          <cell r="A16">
            <v>250</v>
          </cell>
          <cell r="C16">
            <v>1.32</v>
          </cell>
        </row>
        <row r="17">
          <cell r="A17">
            <v>260</v>
          </cell>
          <cell r="C17">
            <v>1.2</v>
          </cell>
        </row>
        <row r="18">
          <cell r="A18">
            <v>270</v>
          </cell>
          <cell r="C18">
            <v>1.61</v>
          </cell>
        </row>
        <row r="19">
          <cell r="A19">
            <v>280</v>
          </cell>
          <cell r="C19">
            <v>1.63</v>
          </cell>
        </row>
        <row r="20">
          <cell r="A20">
            <v>290</v>
          </cell>
          <cell r="C20">
            <v>1.57</v>
          </cell>
        </row>
        <row r="21">
          <cell r="A21">
            <v>347</v>
          </cell>
          <cell r="C21">
            <v>1.92</v>
          </cell>
        </row>
        <row r="22">
          <cell r="A22">
            <v>359</v>
          </cell>
          <cell r="C22">
            <v>1.66</v>
          </cell>
        </row>
        <row r="23">
          <cell r="A23">
            <v>383</v>
          </cell>
          <cell r="C23">
            <v>1.92</v>
          </cell>
        </row>
        <row r="24">
          <cell r="A24">
            <v>385</v>
          </cell>
          <cell r="C24">
            <v>1.88</v>
          </cell>
        </row>
        <row r="25">
          <cell r="A25">
            <v>387</v>
          </cell>
          <cell r="C25">
            <v>1.79</v>
          </cell>
        </row>
        <row r="26">
          <cell r="A26">
            <v>391</v>
          </cell>
          <cell r="C26">
            <v>1.81</v>
          </cell>
        </row>
        <row r="27">
          <cell r="A27">
            <v>394</v>
          </cell>
          <cell r="C27">
            <v>1.96</v>
          </cell>
        </row>
        <row r="28">
          <cell r="A28">
            <v>945</v>
          </cell>
          <cell r="C28">
            <v>2.34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35"/>
  <sheetViews>
    <sheetView tabSelected="1" zoomScalePageLayoutView="0" workbookViewId="0" topLeftCell="A1">
      <selection activeCell="B1" sqref="B1"/>
    </sheetView>
  </sheetViews>
  <sheetFormatPr defaultColWidth="11.00390625" defaultRowHeight="12.75"/>
  <cols>
    <col min="1" max="2" width="8.375" style="1" bestFit="1" customWidth="1"/>
    <col min="3" max="3" width="8.375" style="1" customWidth="1"/>
    <col min="4" max="4" width="10.375" style="1" bestFit="1" customWidth="1"/>
    <col min="5" max="19" width="1.625" style="1" customWidth="1"/>
    <col min="20" max="16384" width="11.00390625" style="1" customWidth="1"/>
  </cols>
  <sheetData>
    <row r="1" spans="1:38" ht="12.75">
      <c r="A1" s="1" t="s">
        <v>0</v>
      </c>
      <c r="B1" s="1" t="s">
        <v>1</v>
      </c>
      <c r="D1" s="1" t="s">
        <v>2</v>
      </c>
      <c r="R1" s="1">
        <f>IF(AND($B1&gt;115,$B1&lt;130,NOT(ISBLANK($B1))),$E1,"")</f>
      </c>
      <c r="T1" s="1" t="s">
        <v>3</v>
      </c>
      <c r="U1" s="1" t="s">
        <v>4</v>
      </c>
      <c r="V1" s="1" t="s">
        <v>5</v>
      </c>
      <c r="X1" s="1" t="s">
        <v>6</v>
      </c>
      <c r="Y1" s="1" t="s">
        <v>7</v>
      </c>
      <c r="Z1" s="1" t="s">
        <v>8</v>
      </c>
      <c r="AB1" s="1" t="s">
        <v>9</v>
      </c>
      <c r="AC1" s="1" t="s">
        <v>10</v>
      </c>
      <c r="AD1" s="1" t="s">
        <v>11</v>
      </c>
      <c r="AF1" s="1" t="s">
        <v>12</v>
      </c>
      <c r="AG1" s="1" t="s">
        <v>13</v>
      </c>
      <c r="AH1" s="1" t="s">
        <v>14</v>
      </c>
      <c r="AJ1" s="1" t="s">
        <v>15</v>
      </c>
      <c r="AK1" s="1" t="s">
        <v>16</v>
      </c>
      <c r="AL1" s="1" t="s">
        <v>17</v>
      </c>
    </row>
    <row r="2" spans="1:38" ht="12.75">
      <c r="A2" s="1">
        <v>19.75</v>
      </c>
      <c r="B2" s="1">
        <v>1.49</v>
      </c>
      <c r="D2" s="1">
        <v>1.57</v>
      </c>
      <c r="E2" s="1">
        <f>IF(NOT(ISBLANK($D2)),$D2,"")</f>
        <v>1.57</v>
      </c>
      <c r="F2" s="1">
        <f>IF(AND($B2&gt;=-1,$B2&lt;=0.137,NOT(ISBLANK($B2))),$E2,"")</f>
      </c>
      <c r="H2" s="1">
        <f>IF(NOT(ISBLANK($D2)),$D2,"")</f>
        <v>1.57</v>
      </c>
      <c r="I2" s="1">
        <f>IF(AND($B2&gt;=5.5,$B2&lt;=6.5,NOT(ISBLANK($B2))),$E2,"")</f>
      </c>
      <c r="J2" s="2"/>
      <c r="K2" s="1">
        <f>IF(NOT(ISBLANK($D2)),$D2,"")</f>
        <v>1.57</v>
      </c>
      <c r="L2" s="1">
        <f>IF(AND($B2&gt;=19,$B2&lt;=23,NOT(ISBLANK($B2))),$E2,"")</f>
      </c>
      <c r="N2" s="1">
        <f>IF(NOT(ISBLANK($D2)),$D2,"")</f>
        <v>1.57</v>
      </c>
      <c r="O2" s="1">
        <f>IF(AND($B2&gt;=40,$B2&lt;=42,NOT(ISBLANK($B2))),$E2,"")</f>
      </c>
      <c r="Q2" s="1">
        <f>N2</f>
        <v>1.57</v>
      </c>
      <c r="R2" s="1">
        <f aca="true" t="shared" si="0" ref="R2:R35">IF(AND($B2&gt;115,$B2&lt;130,NOT(ISBLANK($B2))),$E2,"")</f>
      </c>
      <c r="T2" s="1" t="str">
        <f>IF(V2&gt;0,AVERAGE(F:F),"/")</f>
        <v>/</v>
      </c>
      <c r="U2" s="1" t="str">
        <f>IF(V2&gt;1,STDEV(F:F),"/")</f>
        <v>/</v>
      </c>
      <c r="V2" s="1">
        <f>SUMPRODUCT((ISNUMBER(F:F))*1)</f>
        <v>0</v>
      </c>
      <c r="X2" s="1" t="str">
        <f>IF(Z2&gt;0,AVERAGE(I:I),"/")</f>
        <v>/</v>
      </c>
      <c r="Y2" s="1" t="str">
        <f>IF(Z2&gt;1,STDEV(I:I),"/")</f>
        <v>/</v>
      </c>
      <c r="Z2" s="1">
        <f>SUMPRODUCT((ISNUMBER(I:I))*1)</f>
        <v>0</v>
      </c>
      <c r="AB2" s="1" t="str">
        <f>IF(AD2&gt;0,AVERAGE(L:L),"/")</f>
        <v>/</v>
      </c>
      <c r="AC2" s="1" t="str">
        <f>IF(AD2&gt;1,STDEV(L:L),"/")</f>
        <v>/</v>
      </c>
      <c r="AD2" s="1">
        <f>SUMPRODUCT((ISNUMBER(L:L))*1)</f>
        <v>0</v>
      </c>
      <c r="AF2" s="1" t="str">
        <f>IF(AH2&gt;0,AVERAGE(O:O),"/")</f>
        <v>/</v>
      </c>
      <c r="AG2" s="1" t="str">
        <f>IF(AH2&gt;1,STDEV(O:O),"/")</f>
        <v>/</v>
      </c>
      <c r="AH2" s="1">
        <f>SUMPRODUCT((ISNUMBER(O:O))*1)</f>
        <v>0</v>
      </c>
      <c r="AJ2" s="1" t="str">
        <f>IF(AL2&gt;0,AVERAGE(R:R),"/")</f>
        <v>/</v>
      </c>
      <c r="AK2" s="1" t="str">
        <f>IF(AL2&gt;1,STDEV(R:R),"/")</f>
        <v>/</v>
      </c>
      <c r="AL2" s="1">
        <f>SUMPRODUCT((ISNUMBER(R:R))*1)</f>
        <v>0</v>
      </c>
    </row>
    <row r="3" spans="1:18" ht="12.75">
      <c r="A3" s="1">
        <v>351</v>
      </c>
      <c r="B3" s="1">
        <v>9.69</v>
      </c>
      <c r="D3" s="1">
        <v>2.28</v>
      </c>
      <c r="E3" s="1">
        <f aca="true" t="shared" si="1" ref="E3:E35">IF(NOT(ISBLANK($D3)),$D3,"")</f>
        <v>2.28</v>
      </c>
      <c r="F3" s="1">
        <f aca="true" t="shared" si="2" ref="F3:F35">IF(AND($B3&gt;=-1,$B3&lt;=0.137,NOT(ISBLANK($B3))),$E3,"")</f>
      </c>
      <c r="H3" s="1">
        <f aca="true" t="shared" si="3" ref="H3:H35">IF(NOT(ISBLANK($D3)),$D3,"")</f>
        <v>2.28</v>
      </c>
      <c r="I3" s="1">
        <f aca="true" t="shared" si="4" ref="I3:I35">IF(AND($B3&gt;=5.5,$B3&lt;=6.5,NOT(ISBLANK($B3))),$E3,"")</f>
      </c>
      <c r="J3" s="2"/>
      <c r="K3" s="1">
        <f aca="true" t="shared" si="5" ref="K3:K35">IF(NOT(ISBLANK($D3)),$D3,"")</f>
        <v>2.28</v>
      </c>
      <c r="L3" s="1">
        <f aca="true" t="shared" si="6" ref="L3:L35">IF(AND($B3&gt;=19,$B3&lt;=23,NOT(ISBLANK($B3))),$E3,"")</f>
      </c>
      <c r="N3" s="1">
        <f aca="true" t="shared" si="7" ref="N3:N35">IF(NOT(ISBLANK($D3)),$D3,"")</f>
        <v>2.28</v>
      </c>
      <c r="O3" s="1">
        <f aca="true" t="shared" si="8" ref="O3:O35">IF(AND($B3&gt;=40,$B3&lt;=42,NOT(ISBLANK($B3))),$E3,"")</f>
      </c>
      <c r="Q3" s="1">
        <f aca="true" t="shared" si="9" ref="Q3:Q35">N3</f>
        <v>2.28</v>
      </c>
      <c r="R3" s="1">
        <f t="shared" si="0"/>
      </c>
    </row>
    <row r="4" spans="1:18" ht="12.75">
      <c r="A4" s="1">
        <v>361</v>
      </c>
      <c r="B4" s="1">
        <v>9.84</v>
      </c>
      <c r="D4" s="1">
        <v>2.26</v>
      </c>
      <c r="E4" s="1">
        <f t="shared" si="1"/>
        <v>2.26</v>
      </c>
      <c r="F4" s="1">
        <f t="shared" si="2"/>
      </c>
      <c r="H4" s="1">
        <f t="shared" si="3"/>
        <v>2.26</v>
      </c>
      <c r="I4" s="1">
        <f t="shared" si="4"/>
      </c>
      <c r="J4" s="2"/>
      <c r="K4" s="1">
        <f t="shared" si="5"/>
        <v>2.26</v>
      </c>
      <c r="L4" s="1">
        <f t="shared" si="6"/>
      </c>
      <c r="N4" s="1">
        <f t="shared" si="7"/>
        <v>2.26</v>
      </c>
      <c r="O4" s="1">
        <f t="shared" si="8"/>
      </c>
      <c r="Q4" s="1">
        <f t="shared" si="9"/>
        <v>2.26</v>
      </c>
      <c r="R4" s="1">
        <f t="shared" si="0"/>
      </c>
    </row>
    <row r="5" spans="1:21" ht="12.75">
      <c r="A5" s="1">
        <v>365</v>
      </c>
      <c r="B5" s="1">
        <v>9.9</v>
      </c>
      <c r="D5" s="1">
        <v>2.02</v>
      </c>
      <c r="E5" s="1">
        <f t="shared" si="1"/>
        <v>2.02</v>
      </c>
      <c r="F5" s="1">
        <f t="shared" si="2"/>
      </c>
      <c r="H5" s="1">
        <f t="shared" si="3"/>
        <v>2.02</v>
      </c>
      <c r="I5" s="1">
        <f t="shared" si="4"/>
      </c>
      <c r="J5" s="2"/>
      <c r="K5" s="1">
        <f t="shared" si="5"/>
        <v>2.02</v>
      </c>
      <c r="L5" s="1">
        <f t="shared" si="6"/>
      </c>
      <c r="N5" s="1">
        <f t="shared" si="7"/>
        <v>2.02</v>
      </c>
      <c r="O5" s="1">
        <f t="shared" si="8"/>
      </c>
      <c r="Q5" s="1">
        <f t="shared" si="9"/>
        <v>2.02</v>
      </c>
      <c r="R5" s="1">
        <f t="shared" si="0"/>
      </c>
      <c r="T5" s="1" t="s">
        <v>18</v>
      </c>
      <c r="U5" s="1" t="s">
        <v>19</v>
      </c>
    </row>
    <row r="6" spans="1:21" ht="12.75">
      <c r="A6" s="1">
        <v>369</v>
      </c>
      <c r="B6" s="1">
        <v>9.96</v>
      </c>
      <c r="D6" s="1">
        <v>2.39</v>
      </c>
      <c r="E6" s="1">
        <f t="shared" si="1"/>
        <v>2.39</v>
      </c>
      <c r="F6" s="1">
        <f t="shared" si="2"/>
      </c>
      <c r="H6" s="1">
        <f t="shared" si="3"/>
        <v>2.39</v>
      </c>
      <c r="I6" s="1">
        <f t="shared" si="4"/>
      </c>
      <c r="J6" s="2"/>
      <c r="K6" s="1">
        <f t="shared" si="5"/>
        <v>2.39</v>
      </c>
      <c r="L6" s="1">
        <f t="shared" si="6"/>
      </c>
      <c r="N6" s="1">
        <f t="shared" si="7"/>
        <v>2.39</v>
      </c>
      <c r="O6" s="1">
        <f t="shared" si="8"/>
      </c>
      <c r="Q6" s="1">
        <f t="shared" si="9"/>
        <v>2.39</v>
      </c>
      <c r="R6" s="1">
        <f t="shared" si="0"/>
      </c>
      <c r="T6" s="1">
        <f>SMALL(B:B,1)</f>
        <v>1.49</v>
      </c>
      <c r="U6" s="1">
        <f>LARGE(B:B,1)</f>
        <v>14.68</v>
      </c>
    </row>
    <row r="7" spans="1:18" ht="12.75">
      <c r="A7" s="1">
        <v>399</v>
      </c>
      <c r="B7" s="1">
        <v>10.39</v>
      </c>
      <c r="D7" s="1">
        <v>2.53</v>
      </c>
      <c r="E7" s="1">
        <f t="shared" si="1"/>
        <v>2.53</v>
      </c>
      <c r="F7" s="1">
        <f t="shared" si="2"/>
      </c>
      <c r="H7" s="1">
        <f t="shared" si="3"/>
        <v>2.53</v>
      </c>
      <c r="I7" s="1">
        <f t="shared" si="4"/>
      </c>
      <c r="J7" s="2"/>
      <c r="K7" s="1">
        <f t="shared" si="5"/>
        <v>2.53</v>
      </c>
      <c r="L7" s="1">
        <f t="shared" si="6"/>
      </c>
      <c r="N7" s="1">
        <f t="shared" si="7"/>
        <v>2.53</v>
      </c>
      <c r="O7" s="1">
        <f t="shared" si="8"/>
      </c>
      <c r="Q7" s="1">
        <f t="shared" si="9"/>
        <v>2.53</v>
      </c>
      <c r="R7" s="1">
        <f t="shared" si="0"/>
      </c>
    </row>
    <row r="8" spans="1:18" ht="12.75">
      <c r="A8" s="1">
        <v>419</v>
      </c>
      <c r="B8" s="1">
        <v>10.57</v>
      </c>
      <c r="D8" s="1">
        <v>2.99</v>
      </c>
      <c r="E8" s="1">
        <f t="shared" si="1"/>
        <v>2.99</v>
      </c>
      <c r="F8" s="1">
        <f t="shared" si="2"/>
      </c>
      <c r="H8" s="1">
        <f t="shared" si="3"/>
        <v>2.99</v>
      </c>
      <c r="I8" s="1">
        <f t="shared" si="4"/>
      </c>
      <c r="J8" s="2"/>
      <c r="K8" s="1">
        <f t="shared" si="5"/>
        <v>2.99</v>
      </c>
      <c r="L8" s="1">
        <f t="shared" si="6"/>
      </c>
      <c r="N8" s="1">
        <f t="shared" si="7"/>
        <v>2.99</v>
      </c>
      <c r="O8" s="1">
        <f t="shared" si="8"/>
      </c>
      <c r="Q8" s="1">
        <f t="shared" si="9"/>
        <v>2.99</v>
      </c>
      <c r="R8" s="1">
        <f t="shared" si="0"/>
      </c>
    </row>
    <row r="9" spans="1:18" ht="12.75">
      <c r="A9" s="1">
        <v>425</v>
      </c>
      <c r="B9" s="1">
        <v>10.59</v>
      </c>
      <c r="D9" s="1">
        <v>3.18</v>
      </c>
      <c r="E9" s="1">
        <f t="shared" si="1"/>
        <v>3.18</v>
      </c>
      <c r="F9" s="1">
        <f t="shared" si="2"/>
      </c>
      <c r="H9" s="1">
        <f t="shared" si="3"/>
        <v>3.18</v>
      </c>
      <c r="I9" s="1">
        <f t="shared" si="4"/>
      </c>
      <c r="J9" s="2"/>
      <c r="K9" s="1">
        <f t="shared" si="5"/>
        <v>3.18</v>
      </c>
      <c r="L9" s="1">
        <f t="shared" si="6"/>
      </c>
      <c r="N9" s="1">
        <f t="shared" si="7"/>
        <v>3.18</v>
      </c>
      <c r="O9" s="1">
        <f t="shared" si="8"/>
      </c>
      <c r="Q9" s="1">
        <f t="shared" si="9"/>
        <v>3.18</v>
      </c>
      <c r="R9" s="1">
        <f t="shared" si="0"/>
      </c>
    </row>
    <row r="10" spans="1:18" ht="12.75">
      <c r="A10" s="1">
        <v>445</v>
      </c>
      <c r="B10" s="1">
        <v>10.69</v>
      </c>
      <c r="D10" s="1">
        <v>2.96</v>
      </c>
      <c r="E10" s="1">
        <f t="shared" si="1"/>
        <v>2.96</v>
      </c>
      <c r="F10" s="1">
        <f t="shared" si="2"/>
      </c>
      <c r="H10" s="1">
        <f t="shared" si="3"/>
        <v>2.96</v>
      </c>
      <c r="I10" s="1">
        <f t="shared" si="4"/>
      </c>
      <c r="J10" s="2"/>
      <c r="K10" s="1">
        <f t="shared" si="5"/>
        <v>2.96</v>
      </c>
      <c r="L10" s="1">
        <f t="shared" si="6"/>
      </c>
      <c r="N10" s="1">
        <f t="shared" si="7"/>
        <v>2.96</v>
      </c>
      <c r="O10" s="1">
        <f t="shared" si="8"/>
      </c>
      <c r="Q10" s="1">
        <f t="shared" si="9"/>
        <v>2.96</v>
      </c>
      <c r="R10" s="1">
        <f t="shared" si="0"/>
      </c>
    </row>
    <row r="11" spans="1:18" ht="12.75">
      <c r="A11" s="1">
        <v>463</v>
      </c>
      <c r="B11" s="1">
        <v>10.77</v>
      </c>
      <c r="D11" s="1">
        <v>2.9</v>
      </c>
      <c r="E11" s="1">
        <f t="shared" si="1"/>
        <v>2.9</v>
      </c>
      <c r="F11" s="1">
        <f t="shared" si="2"/>
      </c>
      <c r="H11" s="1">
        <f t="shared" si="3"/>
        <v>2.9</v>
      </c>
      <c r="I11" s="1">
        <f t="shared" si="4"/>
      </c>
      <c r="J11" s="2"/>
      <c r="K11" s="1">
        <f t="shared" si="5"/>
        <v>2.9</v>
      </c>
      <c r="L11" s="1">
        <f t="shared" si="6"/>
      </c>
      <c r="N11" s="1">
        <f t="shared" si="7"/>
        <v>2.9</v>
      </c>
      <c r="O11" s="1">
        <f t="shared" si="8"/>
      </c>
      <c r="Q11" s="1">
        <f t="shared" si="9"/>
        <v>2.9</v>
      </c>
      <c r="R11" s="1">
        <f t="shared" si="0"/>
      </c>
    </row>
    <row r="12" spans="1:18" ht="12.75">
      <c r="A12" s="1">
        <v>505</v>
      </c>
      <c r="B12" s="1">
        <v>10.97</v>
      </c>
      <c r="D12" s="1">
        <v>3.18</v>
      </c>
      <c r="E12" s="1">
        <f t="shared" si="1"/>
        <v>3.18</v>
      </c>
      <c r="F12" s="1">
        <f t="shared" si="2"/>
      </c>
      <c r="H12" s="1">
        <f t="shared" si="3"/>
        <v>3.18</v>
      </c>
      <c r="I12" s="1">
        <f t="shared" si="4"/>
      </c>
      <c r="J12" s="2"/>
      <c r="K12" s="1">
        <f t="shared" si="5"/>
        <v>3.18</v>
      </c>
      <c r="L12" s="1">
        <f t="shared" si="6"/>
      </c>
      <c r="N12" s="1">
        <f t="shared" si="7"/>
        <v>3.18</v>
      </c>
      <c r="O12" s="1">
        <f t="shared" si="8"/>
      </c>
      <c r="Q12" s="1">
        <f t="shared" si="9"/>
        <v>3.18</v>
      </c>
      <c r="R12" s="1">
        <f t="shared" si="0"/>
      </c>
    </row>
    <row r="13" spans="1:18" ht="12.75">
      <c r="A13" s="1">
        <v>525</v>
      </c>
      <c r="B13" s="1">
        <v>11.07</v>
      </c>
      <c r="D13" s="1">
        <v>3.03</v>
      </c>
      <c r="E13" s="1">
        <f t="shared" si="1"/>
        <v>3.03</v>
      </c>
      <c r="F13" s="1">
        <f t="shared" si="2"/>
      </c>
      <c r="H13" s="1">
        <f t="shared" si="3"/>
        <v>3.03</v>
      </c>
      <c r="I13" s="1">
        <f t="shared" si="4"/>
      </c>
      <c r="J13" s="2"/>
      <c r="K13" s="1">
        <f t="shared" si="5"/>
        <v>3.03</v>
      </c>
      <c r="L13" s="1">
        <f t="shared" si="6"/>
      </c>
      <c r="N13" s="1">
        <f t="shared" si="7"/>
        <v>3.03</v>
      </c>
      <c r="O13" s="1">
        <f t="shared" si="8"/>
      </c>
      <c r="Q13" s="1">
        <f t="shared" si="9"/>
        <v>3.03</v>
      </c>
      <c r="R13" s="1">
        <f t="shared" si="0"/>
      </c>
    </row>
    <row r="14" spans="1:18" ht="12.75">
      <c r="A14" s="1">
        <v>545</v>
      </c>
      <c r="B14" s="1">
        <v>11.16</v>
      </c>
      <c r="D14" s="1">
        <v>3.08</v>
      </c>
      <c r="E14" s="1">
        <f t="shared" si="1"/>
        <v>3.08</v>
      </c>
      <c r="F14" s="1">
        <f t="shared" si="2"/>
      </c>
      <c r="H14" s="1">
        <f t="shared" si="3"/>
        <v>3.08</v>
      </c>
      <c r="I14" s="1">
        <f t="shared" si="4"/>
      </c>
      <c r="J14" s="2"/>
      <c r="K14" s="1">
        <f t="shared" si="5"/>
        <v>3.08</v>
      </c>
      <c r="L14" s="1">
        <f t="shared" si="6"/>
      </c>
      <c r="N14" s="1">
        <f t="shared" si="7"/>
        <v>3.08</v>
      </c>
      <c r="O14" s="1">
        <f t="shared" si="8"/>
      </c>
      <c r="Q14" s="1">
        <f t="shared" si="9"/>
        <v>3.08</v>
      </c>
      <c r="R14" s="1">
        <f t="shared" si="0"/>
      </c>
    </row>
    <row r="15" spans="1:18" ht="12.75">
      <c r="A15" s="1">
        <v>605</v>
      </c>
      <c r="B15" s="1">
        <v>11.28</v>
      </c>
      <c r="D15" s="1">
        <v>2.77</v>
      </c>
      <c r="E15" s="1">
        <f t="shared" si="1"/>
        <v>2.77</v>
      </c>
      <c r="F15" s="1">
        <f t="shared" si="2"/>
      </c>
      <c r="H15" s="1">
        <f t="shared" si="3"/>
        <v>2.77</v>
      </c>
      <c r="I15" s="1">
        <f t="shared" si="4"/>
      </c>
      <c r="J15" s="2"/>
      <c r="K15" s="1">
        <f t="shared" si="5"/>
        <v>2.77</v>
      </c>
      <c r="L15" s="1">
        <f t="shared" si="6"/>
      </c>
      <c r="N15" s="1">
        <f t="shared" si="7"/>
        <v>2.77</v>
      </c>
      <c r="O15" s="1">
        <f t="shared" si="8"/>
      </c>
      <c r="Q15" s="1">
        <f t="shared" si="9"/>
        <v>2.77</v>
      </c>
      <c r="R15" s="1">
        <f t="shared" si="0"/>
      </c>
    </row>
    <row r="16" spans="1:18" ht="12.75">
      <c r="A16" s="1">
        <v>645</v>
      </c>
      <c r="B16" s="1">
        <v>11.36</v>
      </c>
      <c r="D16" s="1">
        <v>3.24</v>
      </c>
      <c r="E16" s="1">
        <f t="shared" si="1"/>
        <v>3.24</v>
      </c>
      <c r="F16" s="1">
        <f t="shared" si="2"/>
      </c>
      <c r="H16" s="1">
        <f t="shared" si="3"/>
        <v>3.24</v>
      </c>
      <c r="I16" s="1">
        <f t="shared" si="4"/>
      </c>
      <c r="J16" s="2"/>
      <c r="K16" s="1">
        <f t="shared" si="5"/>
        <v>3.24</v>
      </c>
      <c r="L16" s="1">
        <f t="shared" si="6"/>
      </c>
      <c r="N16" s="1">
        <f t="shared" si="7"/>
        <v>3.24</v>
      </c>
      <c r="O16" s="1">
        <f t="shared" si="8"/>
      </c>
      <c r="Q16" s="1">
        <f t="shared" si="9"/>
        <v>3.24</v>
      </c>
      <c r="R16" s="1">
        <f t="shared" si="0"/>
      </c>
    </row>
    <row r="17" spans="1:18" ht="12.75">
      <c r="A17" s="1">
        <v>705</v>
      </c>
      <c r="B17" s="1">
        <v>11.49</v>
      </c>
      <c r="D17" s="1">
        <v>2.97</v>
      </c>
      <c r="E17" s="1">
        <f t="shared" si="1"/>
        <v>2.97</v>
      </c>
      <c r="F17" s="1">
        <f t="shared" si="2"/>
      </c>
      <c r="H17" s="1">
        <f t="shared" si="3"/>
        <v>2.97</v>
      </c>
      <c r="I17" s="1">
        <f t="shared" si="4"/>
      </c>
      <c r="J17" s="2"/>
      <c r="K17" s="1">
        <f t="shared" si="5"/>
        <v>2.97</v>
      </c>
      <c r="L17" s="1">
        <f t="shared" si="6"/>
      </c>
      <c r="N17" s="1">
        <f t="shared" si="7"/>
        <v>2.97</v>
      </c>
      <c r="O17" s="1">
        <f t="shared" si="8"/>
      </c>
      <c r="Q17" s="1">
        <f t="shared" si="9"/>
        <v>2.97</v>
      </c>
      <c r="R17" s="1">
        <f t="shared" si="0"/>
      </c>
    </row>
    <row r="18" spans="1:18" ht="12.75">
      <c r="A18" s="1">
        <v>725</v>
      </c>
      <c r="B18" s="1">
        <v>11.53</v>
      </c>
      <c r="D18" s="1">
        <v>3.1</v>
      </c>
      <c r="E18" s="1">
        <f t="shared" si="1"/>
        <v>3.1</v>
      </c>
      <c r="F18" s="1">
        <f t="shared" si="2"/>
      </c>
      <c r="H18" s="1">
        <f t="shared" si="3"/>
        <v>3.1</v>
      </c>
      <c r="I18" s="1">
        <f t="shared" si="4"/>
      </c>
      <c r="J18" s="2"/>
      <c r="K18" s="1">
        <f t="shared" si="5"/>
        <v>3.1</v>
      </c>
      <c r="L18" s="1">
        <f t="shared" si="6"/>
      </c>
      <c r="N18" s="1">
        <f t="shared" si="7"/>
        <v>3.1</v>
      </c>
      <c r="O18" s="1">
        <f t="shared" si="8"/>
      </c>
      <c r="Q18" s="1">
        <f t="shared" si="9"/>
        <v>3.1</v>
      </c>
      <c r="R18" s="1">
        <f t="shared" si="0"/>
      </c>
    </row>
    <row r="19" spans="1:18" ht="12.75">
      <c r="A19" s="1">
        <v>745</v>
      </c>
      <c r="B19" s="1">
        <v>11.57</v>
      </c>
      <c r="D19" s="1">
        <v>3.19</v>
      </c>
      <c r="E19" s="1">
        <f t="shared" si="1"/>
        <v>3.19</v>
      </c>
      <c r="F19" s="1">
        <f t="shared" si="2"/>
      </c>
      <c r="H19" s="1">
        <f t="shared" si="3"/>
        <v>3.19</v>
      </c>
      <c r="I19" s="1">
        <f t="shared" si="4"/>
      </c>
      <c r="J19" s="2"/>
      <c r="K19" s="1">
        <f t="shared" si="5"/>
        <v>3.19</v>
      </c>
      <c r="L19" s="1">
        <f t="shared" si="6"/>
      </c>
      <c r="N19" s="1">
        <f t="shared" si="7"/>
        <v>3.19</v>
      </c>
      <c r="O19" s="1">
        <f t="shared" si="8"/>
      </c>
      <c r="Q19" s="1">
        <f t="shared" si="9"/>
        <v>3.19</v>
      </c>
      <c r="R19" s="1">
        <f t="shared" si="0"/>
      </c>
    </row>
    <row r="20" spans="1:18" ht="12.75">
      <c r="A20" s="1">
        <v>762</v>
      </c>
      <c r="B20" s="1">
        <v>11.6</v>
      </c>
      <c r="D20" s="1">
        <v>2.81</v>
      </c>
      <c r="E20" s="1">
        <f t="shared" si="1"/>
        <v>2.81</v>
      </c>
      <c r="F20" s="1">
        <f t="shared" si="2"/>
      </c>
      <c r="H20" s="1">
        <f t="shared" si="3"/>
        <v>2.81</v>
      </c>
      <c r="I20" s="1">
        <f t="shared" si="4"/>
      </c>
      <c r="J20" s="2"/>
      <c r="K20" s="1">
        <f t="shared" si="5"/>
        <v>2.81</v>
      </c>
      <c r="L20" s="1">
        <f t="shared" si="6"/>
      </c>
      <c r="N20" s="1">
        <f t="shared" si="7"/>
        <v>2.81</v>
      </c>
      <c r="O20" s="1">
        <f t="shared" si="8"/>
      </c>
      <c r="Q20" s="1">
        <f t="shared" si="9"/>
        <v>2.81</v>
      </c>
      <c r="R20" s="1">
        <f t="shared" si="0"/>
      </c>
    </row>
    <row r="21" spans="1:18" ht="12.75">
      <c r="A21" s="1">
        <v>825</v>
      </c>
      <c r="B21" s="1">
        <v>11.73</v>
      </c>
      <c r="D21" s="1">
        <v>3.2</v>
      </c>
      <c r="E21" s="1">
        <f t="shared" si="1"/>
        <v>3.2</v>
      </c>
      <c r="F21" s="1">
        <f t="shared" si="2"/>
      </c>
      <c r="H21" s="1">
        <f t="shared" si="3"/>
        <v>3.2</v>
      </c>
      <c r="I21" s="1">
        <f t="shared" si="4"/>
      </c>
      <c r="J21" s="2"/>
      <c r="K21" s="1">
        <f t="shared" si="5"/>
        <v>3.2</v>
      </c>
      <c r="L21" s="1">
        <f t="shared" si="6"/>
      </c>
      <c r="N21" s="1">
        <f t="shared" si="7"/>
        <v>3.2</v>
      </c>
      <c r="O21" s="1">
        <f t="shared" si="8"/>
      </c>
      <c r="Q21" s="1">
        <f t="shared" si="9"/>
        <v>3.2</v>
      </c>
      <c r="R21" s="1">
        <f t="shared" si="0"/>
      </c>
    </row>
    <row r="22" spans="1:18" ht="12.75">
      <c r="A22" s="1">
        <v>845</v>
      </c>
      <c r="B22" s="1">
        <v>11.77</v>
      </c>
      <c r="D22" s="1">
        <v>2.56</v>
      </c>
      <c r="E22" s="1">
        <f t="shared" si="1"/>
        <v>2.56</v>
      </c>
      <c r="F22" s="1">
        <f t="shared" si="2"/>
      </c>
      <c r="H22" s="1">
        <f t="shared" si="3"/>
        <v>2.56</v>
      </c>
      <c r="I22" s="1">
        <f t="shared" si="4"/>
      </c>
      <c r="J22" s="2"/>
      <c r="K22" s="1">
        <f t="shared" si="5"/>
        <v>2.56</v>
      </c>
      <c r="L22" s="1">
        <f t="shared" si="6"/>
      </c>
      <c r="N22" s="1">
        <f t="shared" si="7"/>
        <v>2.56</v>
      </c>
      <c r="O22" s="1">
        <f t="shared" si="8"/>
      </c>
      <c r="Q22" s="1">
        <f t="shared" si="9"/>
        <v>2.56</v>
      </c>
      <c r="R22" s="1">
        <f t="shared" si="0"/>
      </c>
    </row>
    <row r="23" spans="1:18" ht="12.75">
      <c r="A23" s="1">
        <v>904.5</v>
      </c>
      <c r="B23" s="1">
        <v>11.89</v>
      </c>
      <c r="D23" s="1">
        <v>2.51</v>
      </c>
      <c r="E23" s="1">
        <f t="shared" si="1"/>
        <v>2.51</v>
      </c>
      <c r="F23" s="1">
        <f t="shared" si="2"/>
      </c>
      <c r="H23" s="1">
        <f t="shared" si="3"/>
        <v>2.51</v>
      </c>
      <c r="I23" s="1">
        <f t="shared" si="4"/>
      </c>
      <c r="J23" s="2"/>
      <c r="K23" s="1">
        <f t="shared" si="5"/>
        <v>2.51</v>
      </c>
      <c r="L23" s="1">
        <f t="shared" si="6"/>
      </c>
      <c r="N23" s="1">
        <f t="shared" si="7"/>
        <v>2.51</v>
      </c>
      <c r="O23" s="1">
        <f t="shared" si="8"/>
      </c>
      <c r="Q23" s="1">
        <f t="shared" si="9"/>
        <v>2.51</v>
      </c>
      <c r="R23" s="1">
        <f t="shared" si="0"/>
      </c>
    </row>
    <row r="24" spans="1:18" ht="12.75">
      <c r="A24" s="1">
        <v>945</v>
      </c>
      <c r="B24" s="1">
        <v>11.98</v>
      </c>
      <c r="D24" s="1">
        <v>2.71</v>
      </c>
      <c r="E24" s="1">
        <f t="shared" si="1"/>
        <v>2.71</v>
      </c>
      <c r="F24" s="1">
        <f t="shared" si="2"/>
      </c>
      <c r="H24" s="1">
        <f t="shared" si="3"/>
        <v>2.71</v>
      </c>
      <c r="I24" s="1">
        <f t="shared" si="4"/>
      </c>
      <c r="J24" s="2"/>
      <c r="K24" s="1">
        <f t="shared" si="5"/>
        <v>2.71</v>
      </c>
      <c r="L24" s="1">
        <f t="shared" si="6"/>
      </c>
      <c r="N24" s="1">
        <f t="shared" si="7"/>
        <v>2.71</v>
      </c>
      <c r="O24" s="1">
        <f t="shared" si="8"/>
      </c>
      <c r="Q24" s="1">
        <f t="shared" si="9"/>
        <v>2.71</v>
      </c>
      <c r="R24" s="1">
        <f t="shared" si="0"/>
      </c>
    </row>
    <row r="25" spans="1:18" ht="12.75">
      <c r="A25" s="1">
        <v>1025</v>
      </c>
      <c r="B25" s="1">
        <v>12.14</v>
      </c>
      <c r="D25" s="1">
        <v>2.49</v>
      </c>
      <c r="E25" s="1">
        <f t="shared" si="1"/>
        <v>2.49</v>
      </c>
      <c r="F25" s="1">
        <f t="shared" si="2"/>
      </c>
      <c r="H25" s="1">
        <f t="shared" si="3"/>
        <v>2.49</v>
      </c>
      <c r="I25" s="1">
        <f t="shared" si="4"/>
      </c>
      <c r="J25" s="2"/>
      <c r="K25" s="1">
        <f t="shared" si="5"/>
        <v>2.49</v>
      </c>
      <c r="L25" s="1">
        <f t="shared" si="6"/>
      </c>
      <c r="N25" s="1">
        <f t="shared" si="7"/>
        <v>2.49</v>
      </c>
      <c r="O25" s="1">
        <f t="shared" si="8"/>
      </c>
      <c r="Q25" s="1">
        <f t="shared" si="9"/>
        <v>2.49</v>
      </c>
      <c r="R25" s="1">
        <f t="shared" si="0"/>
      </c>
    </row>
    <row r="26" spans="1:18" ht="12.75">
      <c r="A26" s="1">
        <v>1099.5</v>
      </c>
      <c r="B26" s="1">
        <v>12.29</v>
      </c>
      <c r="D26" s="1">
        <v>2.81</v>
      </c>
      <c r="E26" s="1">
        <f t="shared" si="1"/>
        <v>2.81</v>
      </c>
      <c r="F26" s="1">
        <f t="shared" si="2"/>
      </c>
      <c r="H26" s="1">
        <f t="shared" si="3"/>
        <v>2.81</v>
      </c>
      <c r="I26" s="1">
        <f t="shared" si="4"/>
      </c>
      <c r="J26" s="2"/>
      <c r="K26" s="1">
        <f t="shared" si="5"/>
        <v>2.81</v>
      </c>
      <c r="L26" s="1">
        <f t="shared" si="6"/>
      </c>
      <c r="N26" s="1">
        <f t="shared" si="7"/>
        <v>2.81</v>
      </c>
      <c r="O26" s="1">
        <f t="shared" si="8"/>
      </c>
      <c r="Q26" s="1">
        <f t="shared" si="9"/>
        <v>2.81</v>
      </c>
      <c r="R26" s="1">
        <f t="shared" si="0"/>
      </c>
    </row>
    <row r="27" spans="1:18" ht="12.75">
      <c r="A27" s="1">
        <v>1158</v>
      </c>
      <c r="B27" s="1">
        <v>12.41</v>
      </c>
      <c r="D27" s="1">
        <v>2.72</v>
      </c>
      <c r="E27" s="1">
        <f t="shared" si="1"/>
        <v>2.72</v>
      </c>
      <c r="F27" s="1">
        <f t="shared" si="2"/>
      </c>
      <c r="H27" s="1">
        <f t="shared" si="3"/>
        <v>2.72</v>
      </c>
      <c r="I27" s="1">
        <f t="shared" si="4"/>
      </c>
      <c r="J27" s="2"/>
      <c r="K27" s="1">
        <f t="shared" si="5"/>
        <v>2.72</v>
      </c>
      <c r="L27" s="1">
        <f t="shared" si="6"/>
      </c>
      <c r="N27" s="1">
        <f t="shared" si="7"/>
        <v>2.72</v>
      </c>
      <c r="O27" s="1">
        <f t="shared" si="8"/>
      </c>
      <c r="Q27" s="1">
        <f t="shared" si="9"/>
        <v>2.72</v>
      </c>
      <c r="R27" s="1">
        <f t="shared" si="0"/>
      </c>
    </row>
    <row r="28" spans="1:18" ht="12.75">
      <c r="A28" s="1">
        <v>1454</v>
      </c>
      <c r="B28" s="1">
        <v>12.59</v>
      </c>
      <c r="D28" s="1">
        <v>2.76</v>
      </c>
      <c r="E28" s="1">
        <f t="shared" si="1"/>
        <v>2.76</v>
      </c>
      <c r="F28" s="1">
        <f t="shared" si="2"/>
      </c>
      <c r="H28" s="1">
        <f t="shared" si="3"/>
        <v>2.76</v>
      </c>
      <c r="I28" s="1">
        <f t="shared" si="4"/>
      </c>
      <c r="J28" s="2"/>
      <c r="K28" s="1">
        <f t="shared" si="5"/>
        <v>2.76</v>
      </c>
      <c r="L28" s="1">
        <f t="shared" si="6"/>
      </c>
      <c r="N28" s="1">
        <f t="shared" si="7"/>
        <v>2.76</v>
      </c>
      <c r="O28" s="1">
        <f t="shared" si="8"/>
      </c>
      <c r="Q28" s="1">
        <f t="shared" si="9"/>
        <v>2.76</v>
      </c>
      <c r="R28" s="1">
        <f t="shared" si="0"/>
      </c>
    </row>
    <row r="29" spans="1:18" ht="12.75">
      <c r="A29" s="1">
        <v>1537.5</v>
      </c>
      <c r="B29" s="1">
        <v>12.7</v>
      </c>
      <c r="D29" s="1">
        <v>2.9</v>
      </c>
      <c r="E29" s="1">
        <f t="shared" si="1"/>
        <v>2.9</v>
      </c>
      <c r="F29" s="1">
        <f t="shared" si="2"/>
      </c>
      <c r="H29" s="1">
        <f t="shared" si="3"/>
        <v>2.9</v>
      </c>
      <c r="I29" s="1">
        <f t="shared" si="4"/>
      </c>
      <c r="J29" s="2"/>
      <c r="K29" s="1">
        <f t="shared" si="5"/>
        <v>2.9</v>
      </c>
      <c r="L29" s="1">
        <f t="shared" si="6"/>
      </c>
      <c r="N29" s="1">
        <f t="shared" si="7"/>
        <v>2.9</v>
      </c>
      <c r="O29" s="1">
        <f t="shared" si="8"/>
      </c>
      <c r="Q29" s="1">
        <f t="shared" si="9"/>
        <v>2.9</v>
      </c>
      <c r="R29" s="1">
        <f t="shared" si="0"/>
      </c>
    </row>
    <row r="30" spans="1:18" ht="12.75">
      <c r="A30" s="1">
        <v>2023</v>
      </c>
      <c r="B30" s="1">
        <v>13.39</v>
      </c>
      <c r="D30" s="1">
        <v>2.73</v>
      </c>
      <c r="E30" s="1">
        <f t="shared" si="1"/>
        <v>2.73</v>
      </c>
      <c r="F30" s="1">
        <f t="shared" si="2"/>
      </c>
      <c r="H30" s="1">
        <f t="shared" si="3"/>
        <v>2.73</v>
      </c>
      <c r="I30" s="1">
        <f t="shared" si="4"/>
      </c>
      <c r="J30" s="2"/>
      <c r="K30" s="1">
        <f t="shared" si="5"/>
        <v>2.73</v>
      </c>
      <c r="L30" s="1">
        <f t="shared" si="6"/>
      </c>
      <c r="N30" s="1">
        <f t="shared" si="7"/>
        <v>2.73</v>
      </c>
      <c r="O30" s="1">
        <f t="shared" si="8"/>
      </c>
      <c r="Q30" s="1">
        <f t="shared" si="9"/>
        <v>2.73</v>
      </c>
      <c r="R30" s="1">
        <f t="shared" si="0"/>
      </c>
    </row>
    <row r="31" spans="1:18" ht="12.75">
      <c r="A31" s="1">
        <v>2060</v>
      </c>
      <c r="B31" s="1">
        <v>13.45</v>
      </c>
      <c r="D31" s="1">
        <v>2.45</v>
      </c>
      <c r="E31" s="1">
        <f t="shared" si="1"/>
        <v>2.45</v>
      </c>
      <c r="F31" s="1">
        <f t="shared" si="2"/>
      </c>
      <c r="H31" s="1">
        <f t="shared" si="3"/>
        <v>2.45</v>
      </c>
      <c r="I31" s="1">
        <f t="shared" si="4"/>
      </c>
      <c r="J31" s="2"/>
      <c r="K31" s="1">
        <f t="shared" si="5"/>
        <v>2.45</v>
      </c>
      <c r="L31" s="1">
        <f t="shared" si="6"/>
      </c>
      <c r="N31" s="1">
        <f t="shared" si="7"/>
        <v>2.45</v>
      </c>
      <c r="O31" s="1">
        <f t="shared" si="8"/>
      </c>
      <c r="Q31" s="1">
        <f t="shared" si="9"/>
        <v>2.45</v>
      </c>
      <c r="R31" s="1">
        <f t="shared" si="0"/>
      </c>
    </row>
    <row r="32" spans="1:18" ht="12.75">
      <c r="A32" s="1">
        <v>2094</v>
      </c>
      <c r="B32" s="1">
        <v>13.65</v>
      </c>
      <c r="D32" s="1">
        <v>2.71</v>
      </c>
      <c r="E32" s="1">
        <f t="shared" si="1"/>
        <v>2.71</v>
      </c>
      <c r="F32" s="1">
        <f t="shared" si="2"/>
      </c>
      <c r="H32" s="1">
        <f t="shared" si="3"/>
        <v>2.71</v>
      </c>
      <c r="I32" s="1">
        <f t="shared" si="4"/>
      </c>
      <c r="J32" s="2"/>
      <c r="K32" s="1">
        <f t="shared" si="5"/>
        <v>2.71</v>
      </c>
      <c r="L32" s="1">
        <f t="shared" si="6"/>
      </c>
      <c r="N32" s="1">
        <f t="shared" si="7"/>
        <v>2.71</v>
      </c>
      <c r="O32" s="1">
        <f t="shared" si="8"/>
      </c>
      <c r="Q32" s="1">
        <f t="shared" si="9"/>
        <v>2.71</v>
      </c>
      <c r="R32" s="1">
        <f t="shared" si="0"/>
      </c>
    </row>
    <row r="33" spans="1:18" ht="12.75">
      <c r="A33" s="1">
        <v>2163</v>
      </c>
      <c r="B33" s="1">
        <v>14.07</v>
      </c>
      <c r="D33" s="1">
        <v>2.33</v>
      </c>
      <c r="E33" s="1">
        <f t="shared" si="1"/>
        <v>2.33</v>
      </c>
      <c r="F33" s="1">
        <f t="shared" si="2"/>
      </c>
      <c r="H33" s="1">
        <f t="shared" si="3"/>
        <v>2.33</v>
      </c>
      <c r="I33" s="1">
        <f t="shared" si="4"/>
      </c>
      <c r="J33" s="2"/>
      <c r="K33" s="1">
        <f t="shared" si="5"/>
        <v>2.33</v>
      </c>
      <c r="L33" s="1">
        <f t="shared" si="6"/>
      </c>
      <c r="N33" s="1">
        <f t="shared" si="7"/>
        <v>2.33</v>
      </c>
      <c r="O33" s="1">
        <f t="shared" si="8"/>
      </c>
      <c r="Q33" s="1">
        <f t="shared" si="9"/>
        <v>2.33</v>
      </c>
      <c r="R33" s="1">
        <f t="shared" si="0"/>
      </c>
    </row>
    <row r="34" spans="1:18" ht="12.75">
      <c r="A34" s="1">
        <v>2194</v>
      </c>
      <c r="B34" s="1">
        <v>14.26</v>
      </c>
      <c r="D34" s="1">
        <v>2.15</v>
      </c>
      <c r="E34" s="1">
        <f t="shared" si="1"/>
        <v>2.15</v>
      </c>
      <c r="F34" s="1">
        <f t="shared" si="2"/>
      </c>
      <c r="H34" s="1">
        <f t="shared" si="3"/>
        <v>2.15</v>
      </c>
      <c r="I34" s="1">
        <f t="shared" si="4"/>
      </c>
      <c r="J34" s="2"/>
      <c r="K34" s="1">
        <f t="shared" si="5"/>
        <v>2.15</v>
      </c>
      <c r="L34" s="1">
        <f t="shared" si="6"/>
      </c>
      <c r="N34" s="1">
        <f t="shared" si="7"/>
        <v>2.15</v>
      </c>
      <c r="O34" s="1">
        <f t="shared" si="8"/>
      </c>
      <c r="Q34" s="1">
        <f t="shared" si="9"/>
        <v>2.15</v>
      </c>
      <c r="R34" s="1">
        <f t="shared" si="0"/>
      </c>
    </row>
    <row r="35" spans="1:18" ht="12.75">
      <c r="A35" s="1">
        <v>2262</v>
      </c>
      <c r="B35" s="1">
        <v>14.68</v>
      </c>
      <c r="D35" s="1">
        <v>2.39</v>
      </c>
      <c r="E35" s="1">
        <f t="shared" si="1"/>
        <v>2.39</v>
      </c>
      <c r="F35" s="1">
        <f t="shared" si="2"/>
      </c>
      <c r="H35" s="1">
        <f t="shared" si="3"/>
        <v>2.39</v>
      </c>
      <c r="I35" s="1">
        <f t="shared" si="4"/>
      </c>
      <c r="J35" s="2"/>
      <c r="K35" s="1">
        <f t="shared" si="5"/>
        <v>2.39</v>
      </c>
      <c r="L35" s="1">
        <f t="shared" si="6"/>
      </c>
      <c r="N35" s="1">
        <f t="shared" si="7"/>
        <v>2.39</v>
      </c>
      <c r="O35" s="1">
        <f t="shared" si="8"/>
      </c>
      <c r="Q35" s="1">
        <f t="shared" si="9"/>
        <v>2.39</v>
      </c>
      <c r="R35" s="1">
        <f t="shared" si="0"/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LSCE (CNRS-CEA)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 CORTIJO</dc:creator>
  <cp:keywords/>
  <dc:description/>
  <cp:lastModifiedBy>timothe Bolliet</cp:lastModifiedBy>
  <dcterms:created xsi:type="dcterms:W3CDTF">2004-12-22T07:54:30Z</dcterms:created>
  <dcterms:modified xsi:type="dcterms:W3CDTF">2015-07-01T13:45:09Z</dcterms:modified>
  <cp:category/>
  <cp:version/>
  <cp:contentType/>
  <cp:contentStatus/>
</cp:coreProperties>
</file>